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6\Modernizace_mostu_ev._č._1812-1_Stará_Chodovská\ZD\03_výkaz_výměr\revize_dotaz_č.2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82" sheetId="3" r:id="rId3"/>
    <sheet name="2 - SO202" sheetId="4" r:id="rId4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SO000'!$A$1:$M$91</definedName>
    <definedName name="_xlnm.Print_Titles" localSheetId="1">'0 - SO000'!$22:$24</definedName>
    <definedName name="_xlnm.Print_Area" localSheetId="2">'1 - SO182'!$A$1:$M$59</definedName>
    <definedName name="_xlnm.Print_Titles" localSheetId="2">'1 - SO182'!$23:$25</definedName>
    <definedName name="_xlnm.Print_Area" localSheetId="3">'2 - SO202'!$A$1:$M$691</definedName>
    <definedName name="_xlnm.Print_Titles" localSheetId="3">'2 - SO202'!$31:$33</definedName>
  </definedNames>
  <calcPr/>
</workbook>
</file>

<file path=xl/calcChain.xml><?xml version="1.0" encoding="utf-8"?>
<calcChain xmlns="http://schemas.openxmlformats.org/spreadsheetml/2006/main">
  <c i="4" l="1" r="R668"/>
  <c r="Q668"/>
  <c r="J668"/>
  <c r="L668"/>
  <c r="R662"/>
  <c r="Q662"/>
  <c r="J662"/>
  <c r="L662"/>
  <c r="R656"/>
  <c r="Q656"/>
  <c r="J656"/>
  <c r="L656"/>
  <c r="R650"/>
  <c r="Q650"/>
  <c r="J650"/>
  <c r="L650"/>
  <c r="R644"/>
  <c r="Q644"/>
  <c r="J644"/>
  <c r="L644"/>
  <c r="R638"/>
  <c r="Q638"/>
  <c r="J638"/>
  <c r="L638"/>
  <c r="R632"/>
  <c r="Q632"/>
  <c r="J632"/>
  <c r="L632"/>
  <c r="R626"/>
  <c r="Q626"/>
  <c r="J626"/>
  <c r="L626"/>
  <c r="R620"/>
  <c r="Q620"/>
  <c r="J620"/>
  <c r="L620"/>
  <c r="R614"/>
  <c r="Q614"/>
  <c r="J614"/>
  <c r="L614"/>
  <c r="R608"/>
  <c r="Q608"/>
  <c r="J608"/>
  <c r="L608"/>
  <c r="R602"/>
  <c r="Q602"/>
  <c r="J602"/>
  <c r="L602"/>
  <c r="R596"/>
  <c r="Q596"/>
  <c r="J596"/>
  <c r="L596"/>
  <c r="R590"/>
  <c r="Q590"/>
  <c r="J590"/>
  <c r="L590"/>
  <c r="R584"/>
  <c r="Q584"/>
  <c r="J584"/>
  <c r="L584"/>
  <c r="R578"/>
  <c r="Q578"/>
  <c r="J578"/>
  <c r="L578"/>
  <c r="R572"/>
  <c r="Q572"/>
  <c r="J572"/>
  <c r="L572"/>
  <c r="R566"/>
  <c r="Q566"/>
  <c r="J566"/>
  <c r="L566"/>
  <c r="R560"/>
  <c r="Q560"/>
  <c r="J560"/>
  <c r="L560"/>
  <c r="R554"/>
  <c r="Q554"/>
  <c r="J554"/>
  <c r="L554"/>
  <c r="R548"/>
  <c r="Q548"/>
  <c r="J548"/>
  <c r="L548"/>
  <c r="R542"/>
  <c r="Q542"/>
  <c r="J542"/>
  <c r="L542"/>
  <c r="R536"/>
  <c r="Q536"/>
  <c r="J536"/>
  <c r="L536"/>
  <c r="R530"/>
  <c r="Q530"/>
  <c r="J530"/>
  <c r="L530"/>
  <c r="R524"/>
  <c r="Q524"/>
  <c r="J524"/>
  <c r="L524"/>
  <c r="R518"/>
  <c r="Q518"/>
  <c r="J518"/>
  <c r="L518"/>
  <c r="R512"/>
  <c r="Q512"/>
  <c r="J512"/>
  <c r="L512"/>
  <c r="R506"/>
  <c r="Q506"/>
  <c r="J506"/>
  <c r="L506"/>
  <c r="R500"/>
  <c r="Q500"/>
  <c r="J500"/>
  <c r="L500"/>
  <c r="R494"/>
  <c r="Q494"/>
  <c r="J494"/>
  <c r="L494"/>
  <c r="R488"/>
  <c r="R674"/>
  <c r="Q488"/>
  <c r="Q674"/>
  <c r="J488"/>
  <c r="L488"/>
  <c r="R479"/>
  <c r="Q479"/>
  <c r="J479"/>
  <c r="L479"/>
  <c r="R473"/>
  <c r="R485"/>
  <c r="Q473"/>
  <c r="Q485"/>
  <c r="J473"/>
  <c r="L485"/>
  <c r="L486"/>
  <c r="R464"/>
  <c r="Q464"/>
  <c r="J464"/>
  <c r="L464"/>
  <c r="R458"/>
  <c r="Q458"/>
  <c r="J458"/>
  <c r="L458"/>
  <c r="R452"/>
  <c r="Q452"/>
  <c r="J452"/>
  <c r="L452"/>
  <c r="R446"/>
  <c r="R470"/>
  <c r="Q446"/>
  <c r="Q470"/>
  <c r="J446"/>
  <c r="H471"/>
  <c r="R437"/>
  <c r="Q437"/>
  <c r="J437"/>
  <c r="L437"/>
  <c r="R431"/>
  <c r="Q431"/>
  <c r="J431"/>
  <c r="L431"/>
  <c r="R425"/>
  <c r="Q425"/>
  <c r="J425"/>
  <c r="L425"/>
  <c r="R419"/>
  <c r="Q419"/>
  <c r="J419"/>
  <c r="L419"/>
  <c r="R413"/>
  <c r="Q413"/>
  <c r="J413"/>
  <c r="L413"/>
  <c r="R407"/>
  <c r="Q407"/>
  <c r="J407"/>
  <c r="L407"/>
  <c r="R401"/>
  <c r="Q401"/>
  <c r="J401"/>
  <c r="L401"/>
  <c r="R395"/>
  <c r="Q395"/>
  <c r="J395"/>
  <c r="L395"/>
  <c r="R389"/>
  <c r="Q389"/>
  <c r="J389"/>
  <c r="L389"/>
  <c r="R383"/>
  <c r="Q383"/>
  <c r="J383"/>
  <c r="L383"/>
  <c r="R377"/>
  <c r="Q377"/>
  <c r="J377"/>
  <c r="L377"/>
  <c r="R371"/>
  <c r="Q371"/>
  <c r="J371"/>
  <c r="L371"/>
  <c r="R365"/>
  <c r="Q365"/>
  <c r="J365"/>
  <c r="L365"/>
  <c r="R359"/>
  <c r="R443"/>
  <c r="Q359"/>
  <c r="Q443"/>
  <c r="J359"/>
  <c r="H444"/>
  <c r="R350"/>
  <c r="Q350"/>
  <c r="J350"/>
  <c r="L350"/>
  <c r="R344"/>
  <c r="Q344"/>
  <c r="J344"/>
  <c r="L344"/>
  <c r="R338"/>
  <c r="Q338"/>
  <c r="J338"/>
  <c r="L338"/>
  <c r="R332"/>
  <c r="Q332"/>
  <c r="J332"/>
  <c r="L332"/>
  <c r="R326"/>
  <c r="Q326"/>
  <c r="J326"/>
  <c r="L326"/>
  <c r="R320"/>
  <c r="Q320"/>
  <c r="J320"/>
  <c r="L320"/>
  <c r="R314"/>
  <c r="Q314"/>
  <c r="J314"/>
  <c r="L314"/>
  <c r="R308"/>
  <c r="Q308"/>
  <c r="J308"/>
  <c r="L308"/>
  <c r="R302"/>
  <c r="Q302"/>
  <c r="J302"/>
  <c r="L302"/>
  <c r="R296"/>
  <c r="R356"/>
  <c r="Q296"/>
  <c r="Q356"/>
  <c r="J296"/>
  <c r="L356"/>
  <c r="R287"/>
  <c r="Q287"/>
  <c r="J287"/>
  <c r="L287"/>
  <c r="R281"/>
  <c r="Q281"/>
  <c r="J281"/>
  <c r="L281"/>
  <c r="R275"/>
  <c r="Q275"/>
  <c r="J275"/>
  <c r="L275"/>
  <c r="R269"/>
  <c r="Q269"/>
  <c r="J269"/>
  <c r="L269"/>
  <c r="R263"/>
  <c r="Q263"/>
  <c r="J263"/>
  <c r="L263"/>
  <c r="R257"/>
  <c r="Q257"/>
  <c r="J257"/>
  <c r="L257"/>
  <c r="R251"/>
  <c r="Q251"/>
  <c r="J251"/>
  <c r="L251"/>
  <c r="R245"/>
  <c r="Q245"/>
  <c r="L245"/>
  <c r="J245"/>
  <c r="R239"/>
  <c r="Q239"/>
  <c r="J239"/>
  <c r="L239"/>
  <c r="R233"/>
  <c r="Q233"/>
  <c r="J233"/>
  <c r="L233"/>
  <c r="R227"/>
  <c r="R293"/>
  <c r="Q227"/>
  <c r="Q293"/>
  <c r="J227"/>
  <c r="H294"/>
  <c r="R218"/>
  <c r="Q218"/>
  <c r="J218"/>
  <c r="L218"/>
  <c r="R212"/>
  <c r="Q212"/>
  <c r="J212"/>
  <c r="L212"/>
  <c r="R206"/>
  <c r="Q206"/>
  <c r="J206"/>
  <c r="L206"/>
  <c r="R200"/>
  <c r="Q200"/>
  <c r="J200"/>
  <c r="L200"/>
  <c r="R194"/>
  <c r="Q194"/>
  <c r="J194"/>
  <c r="L194"/>
  <c r="R188"/>
  <c r="Q188"/>
  <c r="J188"/>
  <c r="L188"/>
  <c r="R182"/>
  <c r="Q182"/>
  <c r="J182"/>
  <c r="L182"/>
  <c r="R176"/>
  <c r="R224"/>
  <c r="Q176"/>
  <c r="Q224"/>
  <c r="J176"/>
  <c r="H225"/>
  <c r="R167"/>
  <c r="Q167"/>
  <c r="J167"/>
  <c r="L167"/>
  <c r="R161"/>
  <c r="Q161"/>
  <c r="J161"/>
  <c r="L161"/>
  <c r="R155"/>
  <c r="R173"/>
  <c r="Q155"/>
  <c r="Q173"/>
  <c r="J155"/>
  <c r="H174"/>
  <c r="R146"/>
  <c r="Q146"/>
  <c r="J146"/>
  <c r="L146"/>
  <c r="R140"/>
  <c r="Q140"/>
  <c r="J140"/>
  <c r="L140"/>
  <c r="R134"/>
  <c r="Q134"/>
  <c r="J134"/>
  <c r="L134"/>
  <c r="R128"/>
  <c r="Q128"/>
  <c r="J128"/>
  <c r="L128"/>
  <c r="R122"/>
  <c r="Q122"/>
  <c r="J122"/>
  <c r="L122"/>
  <c r="R116"/>
  <c r="Q116"/>
  <c r="J116"/>
  <c r="L116"/>
  <c r="R110"/>
  <c r="Q110"/>
  <c r="J110"/>
  <c r="L110"/>
  <c r="R104"/>
  <c r="Q104"/>
  <c r="J104"/>
  <c r="L104"/>
  <c r="R98"/>
  <c r="Q98"/>
  <c r="J98"/>
  <c r="L98"/>
  <c r="R92"/>
  <c r="Q92"/>
  <c r="J92"/>
  <c r="L92"/>
  <c r="R86"/>
  <c r="R152"/>
  <c r="Q86"/>
  <c r="Q152"/>
  <c r="J86"/>
  <c r="H153"/>
  <c r="R77"/>
  <c r="Q77"/>
  <c r="J77"/>
  <c r="L77"/>
  <c r="R71"/>
  <c r="Q71"/>
  <c r="J71"/>
  <c r="L71"/>
  <c r="R65"/>
  <c r="Q65"/>
  <c r="J65"/>
  <c r="L65"/>
  <c r="R59"/>
  <c r="Q59"/>
  <c r="J59"/>
  <c r="L59"/>
  <c r="R53"/>
  <c r="Q53"/>
  <c r="J53"/>
  <c r="L53"/>
  <c r="R47"/>
  <c r="Q47"/>
  <c r="J47"/>
  <c r="L47"/>
  <c r="R41"/>
  <c r="Q41"/>
  <c r="J41"/>
  <c r="L41"/>
  <c r="R35"/>
  <c r="R83"/>
  <c r="Q35"/>
  <c r="Q83"/>
  <c r="J35"/>
  <c r="H84"/>
  <c r="K29"/>
  <c r="K28"/>
  <c r="K27"/>
  <c r="K26"/>
  <c r="K25"/>
  <c r="K24"/>
  <c r="K23"/>
  <c r="K22"/>
  <c r="K21"/>
  <c r="K20"/>
  <c r="A13"/>
  <c r="Q11"/>
  <c r="S6"/>
  <c r="S5"/>
  <c i="3" r="R36"/>
  <c r="R42"/>
  <c r="Q36"/>
  <c r="Q42"/>
  <c r="J36"/>
  <c r="H43"/>
  <c r="R27"/>
  <c r="R33"/>
  <c r="Q27"/>
  <c r="Q33"/>
  <c r="J27"/>
  <c r="L33"/>
  <c r="K21"/>
  <c r="K20"/>
  <c r="A13"/>
  <c r="Q11"/>
  <c r="S6"/>
  <c r="S5"/>
  <c i="2" r="R68"/>
  <c r="Q68"/>
  <c r="J68"/>
  <c r="L68"/>
  <c r="R62"/>
  <c r="Q62"/>
  <c r="J62"/>
  <c r="L62"/>
  <c r="R56"/>
  <c r="Q56"/>
  <c r="J56"/>
  <c r="L56"/>
  <c r="R50"/>
  <c r="Q50"/>
  <c r="J50"/>
  <c r="L50"/>
  <c r="R44"/>
  <c r="Q44"/>
  <c r="J44"/>
  <c r="L44"/>
  <c r="R38"/>
  <c r="Q38"/>
  <c r="J38"/>
  <c r="L38"/>
  <c r="R32"/>
  <c r="Q32"/>
  <c r="J32"/>
  <c r="L32"/>
  <c r="R26"/>
  <c r="R74"/>
  <c r="Q26"/>
  <c r="Q74"/>
  <c r="J26"/>
  <c r="H75"/>
  <c r="J10"/>
  <c r="S11"/>
  <c i="1" r="S20"/>
  <c i="2" r="K20"/>
  <c r="A13"/>
  <c r="Q11"/>
  <c r="S6"/>
  <c r="S5"/>
  <c i="1" r="S6"/>
  <c r="S5"/>
  <c l="1" r="D20"/>
  <c i="2" r="L26"/>
  <c r="H74"/>
  <c r="J11"/>
  <c i="1" r="F20"/>
  <c i="3" r="L27"/>
  <c r="H33"/>
  <c r="J33"/>
  <c r="J34"/>
  <c r="H34"/>
  <c r="J10"/>
  <c r="S11"/>
  <c i="1" r="S22"/>
  <c i="3" r="L34"/>
  <c r="L36"/>
  <c r="H42"/>
  <c r="L42"/>
  <c r="L21"/>
  <c i="4" r="H675"/>
  <c r="H674"/>
  <c r="L674"/>
  <c r="L675"/>
  <c i="2" r="L74"/>
  <c r="L75"/>
  <c i="4" r="L25"/>
  <c r="L28"/>
  <c r="L35"/>
  <c r="H83"/>
  <c r="L83"/>
  <c r="L84"/>
  <c r="L86"/>
  <c r="H152"/>
  <c r="L152"/>
  <c r="L153"/>
  <c r="L155"/>
  <c r="H173"/>
  <c r="L173"/>
  <c r="L174"/>
  <c r="L176"/>
  <c r="H224"/>
  <c r="L224"/>
  <c r="H357"/>
  <c r="J10"/>
  <c r="S11"/>
  <c i="1" r="S23"/>
  <c i="4" r="L357"/>
  <c r="L359"/>
  <c r="L443"/>
  <c r="L446"/>
  <c i="3" r="L20"/>
  <c i="4" r="L227"/>
  <c r="H293"/>
  <c r="L293"/>
  <c r="L294"/>
  <c r="H443"/>
  <c r="H470"/>
  <c r="L470"/>
  <c r="L471"/>
  <c r="H486"/>
  <c r="L296"/>
  <c r="H356"/>
  <c r="J356"/>
  <c r="J357"/>
  <c r="L473"/>
  <c r="H485"/>
  <c r="J485"/>
  <c r="J486"/>
  <c l="1" r="J443"/>
  <c r="J444"/>
  <c r="J224"/>
  <c r="J225"/>
  <c r="J11"/>
  <c i="1" r="F23"/>
  <c r="F11"/>
  <c i="3" r="J11"/>
  <c i="1" r="F22"/>
  <c r="F21"/>
  <c i="4" r="S485"/>
  <c r="S28"/>
  <c r="S356"/>
  <c r="S25"/>
  <c i="3" r="S33"/>
  <c r="S20"/>
  <c i="1" r="D22"/>
  <c r="D21"/>
  <c r="D23"/>
  <c i="2" r="L20"/>
  <c r="J74"/>
  <c r="J75"/>
  <c i="3" r="J42"/>
  <c r="J43"/>
  <c r="L43"/>
  <c i="4" r="S7"/>
  <c r="L225"/>
  <c r="J674"/>
  <c r="J675"/>
  <c i="3" r="S7"/>
  <c i="4" r="L20"/>
  <c r="L21"/>
  <c r="L22"/>
  <c r="L23"/>
  <c r="L24"/>
  <c r="L26"/>
  <c r="L27"/>
  <c r="L29"/>
  <c r="J83"/>
  <c r="R11"/>
  <c r="J152"/>
  <c r="J153"/>
  <c r="J173"/>
  <c r="J174"/>
  <c i="3" r="R11"/>
  <c i="4" r="J293"/>
  <c r="J294"/>
  <c i="2" r="S7"/>
  <c i="1" r="S7"/>
  <c r="F13"/>
  <c i="4" r="L444"/>
  <c r="J470"/>
  <c r="J471"/>
  <c i="2" l="1" r="R11"/>
  <c i="4" r="S152"/>
  <c r="S21"/>
  <c i="3" r="S42"/>
  <c r="S21"/>
  <c i="4" r="S293"/>
  <c r="S24"/>
  <c r="S674"/>
  <c r="S29"/>
  <c r="S83"/>
  <c r="S20"/>
  <c r="S470"/>
  <c r="S27"/>
  <c r="S173"/>
  <c r="S22"/>
  <c r="S443"/>
  <c r="S26"/>
  <c i="2" r="S74"/>
  <c r="S20"/>
  <c i="4" r="J84"/>
  <c r="S224"/>
  <c r="S23"/>
</calcChain>
</file>

<file path=xl/sharedStrings.xml><?xml version="1.0" encoding="utf-8"?>
<sst xmlns="http://schemas.openxmlformats.org/spreadsheetml/2006/main">
  <si>
    <t>SOUHRNNÝ LIST STAVBY</t>
  </si>
  <si>
    <t>STAVBA</t>
  </si>
  <si>
    <t>TÚ_M_024 - Modernizace mostu ev.č. 1812-1 Stará Chodovská</t>
  </si>
  <si>
    <t>14.10.2025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</si>
  <si>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</si>
  <si>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</si>
  <si>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</si>
  <si>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</si>
  <si>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</si>
  <si>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</si>
  <si>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</si>
  <si>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</si>
  <si>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</si>
  <si>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</si>
  <si>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</si>
  <si>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</si>
  <si>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</si>
  <si>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</si>
  <si>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</si>
  <si>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</si>
  <si>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</si>
  <si>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SO182</t>
  </si>
  <si>
    <t>Dopravně inženýrská opatření</t>
  </si>
  <si>
    <t xml:space="preserve">   └ SO182 ꜛ</t>
  </si>
  <si>
    <t>SO202</t>
  </si>
  <si>
    <t>Most ev.č. 1812-1 Stará Chodovská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</si>
  <si>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</si>
  <si>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</si>
  <si>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</si>
  <si>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</si>
  <si>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</si>
  <si>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</si>
  <si>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</si>
  <si>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</si>
  <si>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</si>
  <si>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</si>
  <si>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</si>
  <si>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</si>
  <si>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</si>
  <si>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</si>
  <si>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</si>
  <si>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</si>
  <si>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</si>
  <si>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</si>
  <si>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</si>
  <si>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</si>
  <si>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</si>
  <si>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</si>
  <si>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- zajištění ochrany všech stávajících vedení sítí po dobu stavby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</si>
  <si>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</si>
  <si>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</si>
  <si>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</si>
  <si>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</si>
  <si>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</si>
  <si>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</si>
  <si>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poznámka</t>
  </si>
  <si>
    <t>02851</t>
  </si>
  <si>
    <t>PRŮZKUMNÉ PRÁCE DIAGNOSTIKY KONSTRUKCÍ NA POVRCHU</t>
  </si>
  <si>
    <t xml:space="preserve">- diagnostický průzkum po odbourání a otryskání, vč. kotevních oblastí a předpínací výztuže v čelech NK, na bocích stativ pilířů,  kontrola dutin a pod, vč. vyhodnocení</t>
  </si>
  <si>
    <t>zahrnuje veškeré náklady spojené s objednatelem požadovanými pracemi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</si>
  <si>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</si>
  <si>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</si>
  <si>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</si>
  <si>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</si>
  <si>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</si>
  <si>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ZEMĚMĚŘICKÉ ZAMĚŘENÍ</t>
  </si>
  <si>
    <t>SMĚROVÉ A VÝŠKOVÉ VYTYČENÍ STAVBY, VČETNĚ VYTYČENÍ INŽENÝRSKÝCH SÍTÍ_x000d_
- veškeré geodetické práce před výstavbou a během výstavby_x000d_
- vytyčení hranice staveniště, vč. vyhotovení vytyčovacího protokolu stavby</t>
  </si>
  <si>
    <t>Položka zahrnuje:
- veškeré náklady spojené s objednatelem požadovanými pracemi
Položka nezahrnuje:
- x</t>
  </si>
  <si>
    <t>02943</t>
  </si>
  <si>
    <t>OSTATNÍ POŽADAVKY - VYPRACOVÁNÍ RDS</t>
  </si>
  <si>
    <t>- RDS-Z-PDS - pro celou stavbu_x000d_
- včetně VTD pažení ze zápor, zábradlí, MZ, ložiska, nosníky, odvodnění a další případná VTD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</si>
  <si>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</si>
  <si>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</si>
  <si>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formáty)_x000d_
- včetně stanovení aktuálních hodnot zatížitelnosti výpočtem</t>
  </si>
  <si>
    <t>02945</t>
  </si>
  <si>
    <t>OSTAT POŽADAVKY - GEOMETRICKÝ PLÁN</t>
  </si>
  <si>
    <t>- podklady pro majetkoprávní vypořádání, geometrický plán bude potvrzen a schválen příslušným katastrálním úřadem</t>
  </si>
  <si>
    <t>položka zahrnuje:
- přípravu podkladů, podání žádosti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</si>
  <si>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02990</t>
  </si>
  <si>
    <t>OSTATNÍ POŽADAVKY - INFORMAČNÍ TABULE</t>
  </si>
  <si>
    <t>- Identifikační tabule stavby se základními údaji o stavbě_x000d_
- dle podmínek uvedených v zadávací dokumentaci, min. rozměr 2x1 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</si>
  <si>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</si>
  <si>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</si>
  <si>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</si>
  <si>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</si>
  <si>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</si>
  <si>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</si>
  <si>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</si>
  <si>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SO182 - Dopravně inženýrská opatření</t>
  </si>
  <si>
    <t>Komunikace</t>
  </si>
  <si>
    <t>02720</t>
  </si>
  <si>
    <t>POMOC PRÁCE ZŘÍZ NEBO ZAJIŠŤ REGULACI A OCHRANU DOPRAVY</t>
  </si>
  <si>
    <t>DIO - včetně přípravy pasportu - podrobný popis v PD SO 182_x000d_
- položka zahrnuje dopravně inženýrská opatření v průběhu celé stavby (dle schváleného plánu ZOV a vyjádření DI PČR), zahrnuje osazení, přesuny a odvoz provizorního dopravního značení_x000d_
- zahrnuje dočasné dopravní značení, dopravní zařízení (např. zvětšené i základní svislé značky, vodorovné značení z fólie, citybloky, provizorní betonová a ocelová svodidla, ochranná zábradlí, světelné výstražné zařízení atd.- viz příloha TZ), oplocení a všechny související práce po dobu trvání stavby_x000d_
- součástí položky je i údržba a péče o dopravně inženýrská opatření v průběhu celé stavby_x000d_
- vč. případné pasportizace v okolí stavby, objízdných tras či dopravního značení_x000d_
- součástí položky je vyřízení DIR včetně jeho projednání</t>
  </si>
  <si>
    <t>5 - Komunikace</t>
  </si>
  <si>
    <t>57792B</t>
  </si>
  <si>
    <t>VÝSPRAVA VÝTLUKŮ SMĚSÍ ACO MODIFIK TL. DO 50MM</t>
  </si>
  <si>
    <t>M2</t>
  </si>
  <si>
    <t xml:space="preserve">- bude upřesněno dle skutečného stavu po dokončení stavby_x000d_
- max. tl. 50 mm_x000d_
- frézování, postřik, balení obrusné vrstvy, včetně zálivek, zaříznutí spár  _x000d_
- položka bude čerpána pouze se souhlasem TDS</t>
  </si>
  <si>
    <t xml:space="preserve">oprava objízdných tras - odhad1% plochy objízdné komunikace  (6400+8900)*6,0*0,01 = 918,000 =&gt; A</t>
  </si>
  <si>
    <t>- odfrézování nebo jiné odstranění poškozených vozovkových vrstev
- zaříznutí hran
- vyčištění
- nátěr
- dodání a výplň předepsanou zhutněnou balenou asfaltovou směsí
- asfaltová zálivka</t>
  </si>
  <si>
    <t>SO202 - Most ev.č. 1812-1 Stará Chodovská</t>
  </si>
  <si>
    <t>Zemní práce</t>
  </si>
  <si>
    <t>Základy</t>
  </si>
  <si>
    <t>Svislé konstrukce</t>
  </si>
  <si>
    <t>Vodorovné konstrukce</t>
  </si>
  <si>
    <t>Úpravy povrchů, podlahy, výplně otvorů</t>
  </si>
  <si>
    <t>Přidružená stavební výroba</t>
  </si>
  <si>
    <t>Potrubí</t>
  </si>
  <si>
    <t>Ostatní konstrukce a práce</t>
  </si>
  <si>
    <t>015111</t>
  </si>
  <si>
    <t>a</t>
  </si>
  <si>
    <t xml:space="preserve">POPLATKY ZA LIKVIDACI ODPADŮ NEKONTAMINOVANÝCH - 17 05 04  VYTĚŽENÉ ZEMINY A HORNINY -  I. TŘÍDA TĚŽITELNOSTI</t>
  </si>
  <si>
    <t>t</t>
  </si>
  <si>
    <t>- zemina</t>
  </si>
  <si>
    <t xml:space="preserve">z položky 13173:  145,799*1,85 = 269,728 =&gt; A</t>
  </si>
  <si>
    <t>1. Položka obsahuje:
– veškeré poplatky provozovateli skládky, recyklační linky nebo jiného zařízení na zpracování nebo likvidaci odpadů související s převzetím, uložením, zpracováním nebo likvidací odpadu
2. Položka neobsahuje:
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</si>
  <si>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b</t>
  </si>
  <si>
    <t>- kamenivo</t>
  </si>
  <si>
    <t xml:space="preserve">z položky 11332:   52,904*2 = 105,808 =&gt; A</t>
  </si>
  <si>
    <t>015140</t>
  </si>
  <si>
    <t xml:space="preserve">POPLATKY ZA LIKVIDACI ODPADŮ NEKONTAMINOVANÝCH - 17 01 01  BETON Z DEMOLIC OBJEKTŮ, ZÁKLADŮ TV</t>
  </si>
  <si>
    <t>- beton</t>
  </si>
  <si>
    <t xml:space="preserve">z položky 11412:  32,679*2,3 = 75,162 =&gt; B _x000d_
z položky 97816: 37,586*2,3 = 86,448 =&gt; A _x000d_
B+A = 161,610 =&gt; C</t>
  </si>
  <si>
    <t>- železobeton, předpjatý beton</t>
  </si>
  <si>
    <t xml:space="preserve">beton železový, předpjatý_x000d_
z pololožky 966168:   73,443*2,5 = 183,608 =&gt; A</t>
  </si>
  <si>
    <t>015420</t>
  </si>
  <si>
    <t xml:space="preserve">POPLATKY ZA LIKVIDACI ODPADŮ NEKONTAMINOVANÝCH - 17 06 04  ZBYTKY IZOLAČNÍCH MATERIÁLŮ</t>
  </si>
  <si>
    <t>- mostní izolace</t>
  </si>
  <si>
    <t xml:space="preserve">z položky 97817:   385,500*0,01*2,4 = 9,252 =&gt; A</t>
  </si>
  <si>
    <t>029412</t>
  </si>
  <si>
    <t>OSTATNÍ POŽADAVKY - VYPRACOVÁNÍ MOSTNÍHO LISTU</t>
  </si>
  <si>
    <t>KUS</t>
  </si>
  <si>
    <t>- mostní list</t>
  </si>
  <si>
    <t>02950</t>
  </si>
  <si>
    <t>OSTATNÍ POŽADAVKY - POSUDKY, KONTROLY, REVIZNÍ ZPRÁVY</t>
  </si>
  <si>
    <t>- výpočet zatížitelnosti vč. vyhodnocení</t>
  </si>
  <si>
    <t>02953</t>
  </si>
  <si>
    <t>OSTATNÍ POŽADAVKY - HLAVNÍ MOSTNÍ PROHLÍDKA</t>
  </si>
  <si>
    <t>- 1. HMP vč. zpřístupnění a zanesení do systému BMS</t>
  </si>
  <si>
    <t>položka zahrnuje :
- úkony dle ČSN 73 6221
- provedení hlavní mostní prohlídky oprávněnou fyzickou nebo právnickou osobou
- vyhotovení záznamu (protokolu), který jednoznačně definuje stav mostu</t>
  </si>
  <si>
    <t>1 - Zemní práce</t>
  </si>
  <si>
    <t>11120</t>
  </si>
  <si>
    <t>ODSTRANĚNÍ KŘOVIN</t>
  </si>
  <si>
    <t>- kácení křovin a náletových dřevin, včetně likvidace a odvozu</t>
  </si>
  <si>
    <t>39 = 39,000 =&gt; A (dle TZ PD)</t>
  </si>
  <si>
    <t>odstranění křovin a stromů do průměru 100 mm doprava dřevin bez ohledu na vzdálenost
spálení na hromadách nebo štěpkování</t>
  </si>
  <si>
    <t>11332</t>
  </si>
  <si>
    <t>ODSTRANĚNÍ PODKLADŮ ZPEVNĚNÝCH PLOCH Z KAMENIVA NESTMELENÉHO</t>
  </si>
  <si>
    <t>M3</t>
  </si>
  <si>
    <t>- část materiálu (54,570 m3) bude využit do položky 17411_x000d_
- zbývající část materiálu (52,904 m3) bude odvezen na skládku_x000d_
- včetně naložení, odvozu a uložení na skládku nebo mezideponii_x000d_
- poplatek za uložení na skládce viz položka 015111.b</t>
  </si>
  <si>
    <t>předmostí (10,66*9,5+8,65*5,25+10,64*9,5+7,25*8,18)*0,35 = 107,474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</si>
  <si>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</si>
  <si>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11372</t>
  </si>
  <si>
    <t>FRÉZOVÁNÍ ZPEVNĚNÝCH PLOCH ASFALTOVÝCH</t>
  </si>
  <si>
    <t>- frézování stávající vozovky na mostě a předmostích _x000d_
- včetně naložení a odvozu vyfrézovaného materiálu _x000d_
- vyfrézovaný materiál bude odkoupen zhotovitelem stavby na základě uzavřené kupní smlouvy</t>
  </si>
  <si>
    <t>vozovka na mostě tl. 130 mm včetně krytu izolace 30,0*9,5*0,13 = 37,050 =&gt; A _x000d_
vozovka na předpolích tl. 150 mm (17,4*9,5+19,47*9,5)*0,15 = 52,540 =&gt; B _x000d_
Celkem: A+B = 89,590 =&gt; C</t>
  </si>
  <si>
    <t>11412</t>
  </si>
  <si>
    <t>ODSTRAN DLAŽEB VODNÍCH KORYT Z BETONU PROST VČET PODKLADU</t>
  </si>
  <si>
    <t>- včetně naložení, odvozu a uložení na skládku _x000d_
- poplatek za uložení na skládce viz položka 015140.a</t>
  </si>
  <si>
    <t>dlažba svahů pod mostem _x000d_
OP1 odhad cca 60% 14,65*5,62*0,21*0,6 = 10,374 =&gt; A _x000d_
OP2 14,55*7,3*0,21 = 22,305 =&gt; B _x000d_
_x000d_
Celkem: A+B = 32,679 =&gt; C</t>
  </si>
  <si>
    <t>Odstranění konstrukcí vodních koryt se měří v [m3] vybouraných hmot ve stavu před vybouráním. Položka zahrnuje veškerou manipulaci s vybouranou sutí a s vybouranými
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</si>
  <si>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</si>
  <si>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</si>
  <si>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- sejmutí ornice v tl. 100 mm_x000d_
- vč. naložení a odvozu na mezideponii</t>
  </si>
  <si>
    <t>(16,0*2,5*2+2,0*3,0)*0,1 = 8,600 =&gt; A</t>
  </si>
  <si>
    <t>položka zahrnuje sejmutí ornice bez ohledu na tloušťku vrstvy a její vodorovnou dopravu nezahrnuje uložení na trvalou skládku</t>
  </si>
  <si>
    <t>12573</t>
  </si>
  <si>
    <t>VYKOPÁVKY ZE ZEMNÍKŮ A SKLÁDEK TŘ. I</t>
  </si>
  <si>
    <t>- vč. naložení a odvozu (ornice do položky 18221)</t>
  </si>
  <si>
    <t xml:space="preserve">z položky 12110:  8,6 = 8,600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</si>
  <si>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</si>
  <si>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</t>
  </si>
  <si>
    <t>HLOUBENÍ JAM ZAPAŽ I NEPAŽ TŘ. I</t>
  </si>
  <si>
    <t>- včetně naložení, odvozu a uložení na skládku _x000d_
- poplatek za uložení na skládce viz položka 015111.a</t>
  </si>
  <si>
    <t>pod dlažbu svahů pod mostem _x000d_
OP1 14,65*5,62*0,35 = 28,817 =&gt; A _x000d_
OP2 14,55*7,3*0,35 = 37,175 =&gt; B _x000d_
U přechodových desek_x000d_
OP 1 2,35*4,85*0,35+4,85*2,45*0,35 = 8,148 =&gt; C _x000d_
OP 2 2,45*4,85*0,35+4,85*2,2*0,35 = 7,893 =&gt; D _x000d_
podél křídla pod schodiště ((6,18+6,95)*0,5*0,35)*2 = 4,596 =&gt; E _x000d_
rýha obnažení opěr 1,7*1,0*14,55+1,9*1,0*14,65 = 52,570 =&gt; F _x000d_
rozšíření křídel 1,25*1,1*1,2*4 = 6,600 =&gt; G _x000d_
Celkem: A+B+C+D+E+F+G = 145,799 =&gt; H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</si>
  <si>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</si>
  <si>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17120</t>
  </si>
  <si>
    <t>ULOŽENÍ SYPANINY DO NÁSYPŮ A NA SKLÁDKY BEZ ZHUTNĚNÍ</t>
  </si>
  <si>
    <t>- uložení výkopku na travou skládku nebo meziskládku</t>
  </si>
  <si>
    <t xml:space="preserve">z položky 12110:  8,6 = 8,600 =&gt; A _x000d_
z položky 13173:   145,799 = 145,799 =&gt; B _x000d_
A+B = 154,399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</si>
  <si>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</si>
  <si>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17411</t>
  </si>
  <si>
    <t>ZÁSYP JAM A RÝH ZEMINOU SE ZHUTNĚNÍM</t>
  </si>
  <si>
    <t>- použita vhodná část materiálu z položky 11332 z mezideponie_x000d_
- posouzení vhodnosti pro další použití na stavbě bude zajištěno geotechnickým dozorem stavby_x000d_
- včetně naložení a dovozu</t>
  </si>
  <si>
    <t>zásyp opěr pod mostem rýha obnažení opěr 1,7*1,0*14,55+1,9*1,0*14,65 = 52,570 =&gt; A _x000d_
obsyp křídel 1,25*1,0*0,4*4 = 2,000 =&gt; B _x000d_
_x000d_
Celkem: A+B = 54,570 =&gt; C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</si>
  <si>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</si>
  <si>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18221</t>
  </si>
  <si>
    <t>ROZPROSTŘENÍ ORNICE VE SVAHU V TL DO 0,10M</t>
  </si>
  <si>
    <t>- zpětné rozprostření sejmuté ornice (z položky 12110)</t>
  </si>
  <si>
    <t>ornice (16,0*2,5*2+2,0*3,0) = 86,000 =&gt; A</t>
  </si>
  <si>
    <t>položka zahrnuje:
nutné přemístění ornice z dočasných skládek vzdálených do 50m rozprostření ornice v předepsané tloušťce ve svahu přes 1:5</t>
  </si>
  <si>
    <t>18242</t>
  </si>
  <si>
    <t>ZALOŽENÍ TRÁVNÍKU HYDROOSEVEM NA ORNICI</t>
  </si>
  <si>
    <t>- založení trávníku, včetně nákupu a dodání travního semene_x000d_
- včetně následné péče</t>
  </si>
  <si>
    <t>(16,0*2,5*2+2,0*3,0) = 86,000 =&gt; A</t>
  </si>
  <si>
    <t>Zahrnuje dodání předepsané travní směsi, hydroosev na ornici, zalévání, první pokosení, to vše bez ohledu na sklon terénu</t>
  </si>
  <si>
    <t>2 - Základy</t>
  </si>
  <si>
    <t>21341</t>
  </si>
  <si>
    <t>DRENÁŽNÍ VRSTVY Z PLASTBETONU (PLASTMALTY)</t>
  </si>
  <si>
    <t>vč. dren. profilu</t>
  </si>
  <si>
    <t>5,33*0,04 = 0,213 =&gt; A</t>
  </si>
  <si>
    <t>Položka zahrnuje:
- dodávku předepsaného materiálu pro drenážní vrstvu, včetně mimostaveništní a vnitrostaveništní dopravy
- provedení drenážní vrstvy předepsaných rozměrů a předepsaného tvaru</t>
  </si>
  <si>
    <t>27231</t>
  </si>
  <si>
    <t>ZÁKLADY Z PROSTÉHO BETONU</t>
  </si>
  <si>
    <t>beton C 12/15-X0</t>
  </si>
  <si>
    <t>pod křídla 1,35*1,0*4 = 5,400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</si>
  <si>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proudů,</t>
  </si>
  <si>
    <t>285392</t>
  </si>
  <si>
    <t>DODATEČNÉ KOTVENÍ VLEPENÍM BETONÁŘSKÉ VÝZTUŽE D DO 16MM DO VRTŮ</t>
  </si>
  <si>
    <t>- kotevní trny D12 mm, 6 ks/m2</t>
  </si>
  <si>
    <t>kotevní trny D12 mm, 6 ks/m2 pod římsou spádový beton (1,43*30)*6 = 257,400 =&gt; A _x000d_
kotvení bločků 4*18 = 72,000 =&gt; B _x000d_
Celkem: A+B = 329,400 =&gt; C</t>
  </si>
  <si>
    <t>Položka zahrnuje: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</si>
  <si>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3 - Svislé konstrukce</t>
  </si>
  <si>
    <t>317125</t>
  </si>
  <si>
    <t>ŘÍMSY Z DÍLCŮ ŽELEZOBETONOVÝCH DO C30/37</t>
  </si>
  <si>
    <t>- včetně kotvících prvků_x000d_
- včetně povrchové úpravy - striáž</t>
  </si>
  <si>
    <t>0,7*0,125*40,5*2 = 7,088 =&gt; A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</si>
  <si>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</si>
  <si>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31717</t>
  </si>
  <si>
    <t>KOVOVÉ KONSTRUKCE PRO KOTVENÍ ŘÍMSY</t>
  </si>
  <si>
    <t>KG</t>
  </si>
  <si>
    <t>- kotvení pro římsy</t>
  </si>
  <si>
    <t>odhad 6 kg/kus délka římsy 40,5 m, kotvení po 2 m_x000d_
21*2*6 = 252,000 =&gt; A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</si>
  <si>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</si>
  <si>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</si>
  <si>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</si>
  <si>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 xml:space="preserve">- beton  C30/37 - XF4+XD3+XC4</t>
  </si>
  <si>
    <t>(0,43+0,43)*40,5 = 34,830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</si>
  <si>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</si>
  <si>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</si>
  <si>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</si>
  <si>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odhad 150 kg/m3_x000d_
34,83*0,15 = 5,225 =&gt; A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</si>
  <si>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</si>
  <si>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33323</t>
  </si>
  <si>
    <t>MOSTNÍ OPĚRY A KŘÍDLA Z CIHEL PÁLENÝCH</t>
  </si>
  <si>
    <t xml:space="preserve">- uzavřením dutin u koncových příčníků,  viz výkaz materiálu z PD 202g</t>
  </si>
  <si>
    <t>(1,34*8*0,15)*2 = 3,216 =&gt; A</t>
  </si>
  <si>
    <t>Položka zahrnuje veškerý materiál, výrobky a polotovary, včetně mimostaveništní a
vnitrostaveništní dopravy (rovněž přesuny), včetně naložení a složení, případně s uložením.</t>
  </si>
  <si>
    <t>333325</t>
  </si>
  <si>
    <t>MOSTNÍ OPĚRY A KŘÍDLA ZE ŽELEZOVÉHO BETONU DO C30/37</t>
  </si>
  <si>
    <t>- beton C 30/37 specifikace viz TZ, vč odlitku letopočtu na opěře</t>
  </si>
  <si>
    <t xml:space="preserve">- prodloužení křídel 1,25*0,8*1,0*4 = 4,000 =&gt; A _x000d_
- nadbetonávka křídel_x000d_
OP1:  4*(0,305+0,320)/2*0,8 = 1,000 =&gt; B _x000d_
OP1:  4*(0,483+0,471)/2*0,8 = 1,526 =&gt; C _x000d_
OP2:  4*(0,375+0,395)/2*0,8 = 1,232 =&gt; D _x000d_
OP2:  4*(0,208+0,190)/2*0,8 = 0,637 =&gt; E _x000d_
- úložný práh včetně otisku trubky 12,86*1,03*0,17*2 = 4,504 =&gt; F _x000d_
- ložiskový bloček 0,5*0,6*(2,96+2,69) = 1,695 =&gt; G _x000d_
- úprava horního povrchu závěrné zdi 12,86*0,35*0,174*2+12,86*0,35*0,35 = 3,142 =&gt; H _x000d_
A+B+C+D+E+F+G+H = 17,736 =&gt; I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</si>
  <si>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</si>
  <si>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</si>
  <si>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</si>
  <si>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odhad 160 kg/m3_x000d_
(17,736-4,504)*0,16 = 2,117 =&gt; A</t>
  </si>
  <si>
    <t>Položka zahrnuje veškerý materiál, výrobky a polotovary, včetně mimostaveništní a
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</si>
  <si>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333366</t>
  </si>
  <si>
    <t>VÝZTUŽ MOSTNÍCH OPĚR A KŘÍDEL Z KARI SÍTÍ</t>
  </si>
  <si>
    <t>dobetonávka uložného prahu vyztužená karisítí 8/150/150 odhad 5,5 kg/m2_x000d_
12,86*1,03*2*0,0055 = 0,146 =&gt; A</t>
  </si>
  <si>
    <t>4 - Vodorovné konstrukce</t>
  </si>
  <si>
    <t>421325</t>
  </si>
  <si>
    <t>MOSTNÍ NOSNÉ DESKOVÉ KONSTRUKCE ZE ŽELEZOBETONU C30/37</t>
  </si>
  <si>
    <t>- výkaz materiálu viz PD 202g</t>
  </si>
  <si>
    <t>nové koncové ŽB příčníky _x000d_
OP 1 1,34*1*8*0,65+0,35*1,755*9+0,35*0,15*93+0,185*0,0701*9 = 17,495 =&gt; A _x000d_
OP 2 1,34*1*8*0,65+0,35*1,755*9+0,35*0,15*93+0,185*0,0701*9 = 17,495 =&gt; B _x000d_
_x000d_
Celkem: A+B = 34,990 =&gt; C</t>
  </si>
  <si>
    <t>421365</t>
  </si>
  <si>
    <t>VÝZTUŽ MOSTNÍ DESKOVÉ KONSTRUKCE Z OCELI 10505</t>
  </si>
  <si>
    <t>odhad 180 kg/m3_x000d_
34,99*0,18 = 6,298 =&gt; A</t>
  </si>
  <si>
    <t>Položka zahrnuje veškerý materiál, výrobky a polotovary, včetně mimostaveništní a
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</si>
  <si>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425133</t>
  </si>
  <si>
    <t>SYNCHR ZVED MOST POLE ŠÍŘ DO 10M HM PŘES 400T NA VÝŠ DO 1,5M</t>
  </si>
  <si>
    <t>- zvednutí o 2 m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</si>
  <si>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</si>
  <si>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42862</t>
  </si>
  <si>
    <t>MOSTNÍ LOŽISKA ELASTOMEROVÁ PRO ZATÍŽ DO 2,5MN</t>
  </si>
  <si>
    <t>- specifikace viz PD odst. 4.3.10.1</t>
  </si>
  <si>
    <t>9*2 = 18,000 =&gt; A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</si>
  <si>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</si>
  <si>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434125</t>
  </si>
  <si>
    <t>SCHODIŠŤOVÉ STUPNĚ, Z DÍLCŮ ŽELEZOBETON DO C30/37</t>
  </si>
  <si>
    <t>- revizní schodiště, včetně výztuže</t>
  </si>
  <si>
    <t>0,75*0,45*0,2*20*2 = 2,700 =&gt; A</t>
  </si>
  <si>
    <t>- dodání dílce požadovaného tvaru a vlastností, jeho skladování, doprava a osazení do
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</si>
  <si>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451314</t>
  </si>
  <si>
    <t>PODKLADNÍ A VÝPLŇOVÉ VRSTVY Z PROSTÉHO BETONU C25/30</t>
  </si>
  <si>
    <t>- beton C 25/30 - tl. 150 mm</t>
  </si>
  <si>
    <t>- podkladní beton pod dlažbu z LK - svah pod mostem _x000d_
OP1 14,65*5,62*0,15 = 12,350 =&gt; A _x000d_
OP2 14,55*7,3*0,15 = 15,932 =&gt; B _x000d_
- podkladní beton pod přechodové desky_x000d_
OP 1 2,35*4,85*0,15+4,85*2,45*0,15 = 3,492 =&gt; C _x000d_
OP 2 2,45*4,85*0,15+4,85*2,2*0,15 = 3,383 =&gt; D _x000d_
- podél křídel (6,18+6,95)*0,5*0,15 = 0,985 =&gt; E _x000d_
- pod obrubníky: 69,580*0,25*0,15 = 2,609 =&gt; F _x000d_
A+B+C+D+E+F = 38,751 =&gt; G</t>
  </si>
  <si>
    <t>451385</t>
  </si>
  <si>
    <t>PODKL VRSTVY ZE ŽELEZOBET DO C30/37 VČET VÝZTUŽE</t>
  </si>
  <si>
    <t>- beton C30/37_x000d_
- vyztužená sítí 6x100 mm</t>
  </si>
  <si>
    <t>1,43*0,13*30,0 = 5,577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</si>
  <si>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
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
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
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</t>
  </si>
  <si>
    <t>45157</t>
  </si>
  <si>
    <t>PODKLADNÍ A VÝPLŇOVÉ VRSTVY Z KAMENIVA TĚŽENÉHO</t>
  </si>
  <si>
    <t>- ŠP</t>
  </si>
  <si>
    <t>pod rozptylovou plochu 1,0*2,0 = 2,000 =&gt; A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</si>
  <si>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</si>
  <si>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</si>
  <si>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</si>
  <si>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- dlažba tl. 200 mm do betonu, včetně betonového lože tl. 150 mm</t>
  </si>
  <si>
    <t>dlažba svahů pod mostem _x000d_
OP1 14,65*5,62*0,2 = 16,467 =&gt; A _x000d_
OP2 14,55*7,3*0,2 = 21,243 =&gt; B _x000d_
U přechodových desek_x000d_
OP 1 2,35*4,85*0,2+4,85*2,45*0,2 = 4,656 =&gt; C _x000d_
OP 2 2,45*4,85*0,2+4,85*2,2*0,2 = 4,511 =&gt; D _x000d_
podél křídel (6,18+6,95)*0,5*0,2 = 1,313 =&gt; E _x000d_
Celkem: A+B+C+D+E = 48,190 =&gt; F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</si>
  <si>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</si>
  <si>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46611</t>
  </si>
  <si>
    <t>DLAŽBY VEGETAČNÍ Z DÍLCŮ BETONOVÝCH</t>
  </si>
  <si>
    <t>- rozptylová plocha</t>
  </si>
  <si>
    <t>pod skluzem OP1 1,0*2,0 = 2,000 =&gt; A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</si>
  <si>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- nezahrnuje podklad pod dlažbu, vykazuje se samostatně položkami SD 45</t>
  </si>
  <si>
    <t>46731</t>
  </si>
  <si>
    <t>STUPNĚ A PRAHY VODNÍCH KORYT Z PROSTÉHO BETONU</t>
  </si>
  <si>
    <t>práh v patě násypu 0,5*0,8*14,65*2 = 11,720 =&gt; A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</si>
  <si>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</t>
  </si>
  <si>
    <t>56333</t>
  </si>
  <si>
    <t>VOZOVKOVÉ VRSTVY ZE ŠTĚRKODRTI TL. DO 150MM</t>
  </si>
  <si>
    <t>- vozovka mimo most_x000d_
- ŠDA tl. 150 mm</t>
  </si>
  <si>
    <t>předmostí 10,66*9,5+8,65*5,25+10,64*9,5+7,25*8,18 = 307,068 =&gt; A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</si>
  <si>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</si>
  <si>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</si>
  <si>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</si>
  <si>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- vozovka mimo most_x000d_
- ŠDA tl. 200 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</si>
  <si>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</si>
  <si>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56933</t>
  </si>
  <si>
    <t>ZPEVNĚNÍ KRAJNIC ZE ŠTĚRKODRTI TL. DO 150MM</t>
  </si>
  <si>
    <t>za OP 1 7,22*1,5+7,27*1,5 = 21,735 =&gt; A _x000d_
za OP 2 9,25*1,78+9,22*1,71 = 32,231 =&gt; B _x000d_
Celkem: A+B = 53,966 =&gt; C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</si>
  <si>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</si>
  <si>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</si>
  <si>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</si>
  <si>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>- infiltrační postřik - PI EK, 1,00 kg/m2</t>
  </si>
  <si>
    <t>předmostí 10,66*9,5+8,65*5,75+10,64*9,5+7,75*8,18 = 315,483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</si>
  <si>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</si>
  <si>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</si>
  <si>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</si>
  <si>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- spojovací postřik _x000d_
PS-EP 0,35 kg/m2 - na mostě _x000d_
PS-EP 0,30 kg/m2 - mimo most (2 vrstvy)</t>
  </si>
  <si>
    <t>na mostě 30,0*9,5 = 285,000 =&gt; A _x000d_
předmostí pod ACO 10,66*9,5+8,65*6,75+10,64*9,5+8,75*8,18 = 332,313 =&gt; B _x000d_
předmostí pod ACL předmostí 10,66*9,5+8,65*6,25+10,64*9,5+8,25*8,18 = 323,898 =&gt; C _x000d_
_x000d_
Celkem: A+B+C = 941,211 =&gt; D</t>
  </si>
  <si>
    <t>574B44</t>
  </si>
  <si>
    <t>ASFALTOVÝ BETON PRO OBRUSNÉ VRSTVY MODIFIK ACO 11+ TL. 50MM</t>
  </si>
  <si>
    <t>ACO 11+ tl. 50 mm</t>
  </si>
  <si>
    <t>na mostě 30,0*9,0 = 270,000 =&gt; A _x000d_
předmostí 10,66*9,5+8,65*6,75+10,64*9,5+8,75*8,18 = 332,313 =&gt; B _x000d_
Celkem: A+B = 602,313 =&gt; C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</si>
  <si>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</si>
  <si>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574D46</t>
  </si>
  <si>
    <t>ASFALTOVÝ BETON PRO LOŽNÍ VRSTVY MODIFIK ACL 16+, 16S TL. 50MM</t>
  </si>
  <si>
    <t>- ACL 16 S tl. 50 mm_x000d_
- tl. 50 mm viz skladba vozovky předpolí z TZ</t>
  </si>
  <si>
    <t>předmostí 10,66*9,5+8,65*6,25+10,64*9,5+8,25*8,18 = 323,898 =&gt; A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</si>
  <si>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</si>
  <si>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574F46</t>
  </si>
  <si>
    <t>ASFALTOVÝ BETON PRO PODKLADNÍ VRSTVY MODIFIK ACP 16+, 16S TL. 50MM</t>
  </si>
  <si>
    <t>- ACP 16 S tl. 50 mm_x000d_
- tl. 50 mm viz skladba vozovky předpolí z TZ</t>
  </si>
  <si>
    <t>575C53</t>
  </si>
  <si>
    <t>LITÝ ASFALT MA IV (OCHRANA MOSTNÍ IZOLACE) 11 TL. 40MM</t>
  </si>
  <si>
    <t>- litý asfalt - MA 11IV tl. 40 mm</t>
  </si>
  <si>
    <t>na mostě ((30,0*9,5)+(0,35+0,1+5,33)*2*10,0) = 400,600 =&gt; A</t>
  </si>
  <si>
    <t>576412</t>
  </si>
  <si>
    <t>POSYP KAMENIVEM OBALOVANÝM 3KG/M2</t>
  </si>
  <si>
    <t>MA (0,35*2+30,0)*9,5 = 291,650 =&gt; A</t>
  </si>
  <si>
    <t>- dodání obalovaného kameniva předepsané kvality a zrnitosti
- posyp předepsaným množstvím</t>
  </si>
  <si>
    <t>6 - Úpravy povrchů, podlahy, výplně otvorů</t>
  </si>
  <si>
    <t>626111</t>
  </si>
  <si>
    <t>REPROFILACE PODHLEDŮ, SVISLÝCH PLOCH SANAČNÍ MALTOU JEDNOVRST TL 10MM</t>
  </si>
  <si>
    <t>- výměry sanovaných ploch viz PD příloha č 202g a 202 ha</t>
  </si>
  <si>
    <t>Podhled a svislé plochy NK 511,0*0,75 = 383,250 =&gt; A _x000d_
Dřík opěry z prostého betonu 28,424*0,15 = 4,264 =&gt; B _x000d_
Dřík opěry a křídla ze ŽB 52,288*0,3 = 15,686 =&gt; C _x000d_
_x000d_
Celkem: A+B+C = 403,200 =&gt; D</t>
  </si>
  <si>
    <t>položka zahrnuje:
dodávku veškerého materiálu potřebného pro předepsanou úpravu v předepsané kvalitě nutné vyspravení podkladu, případně zatření spar zdiva
položení vrstvy v předepsané tloušťce potřebná lešení a podpěrné konstrukce</t>
  </si>
  <si>
    <t>626113</t>
  </si>
  <si>
    <t>REPROFILACE PODHLEDŮ, SVISLÝCH PLOCH SANAČNÍ MALTOU JEDNOVRST TL 30MM</t>
  </si>
  <si>
    <t>Podhled a svislé plochy NK 511,0*0,2 = 102,200 =&gt; A _x000d_
Dřík opěry z prostého betonu 28,424*0,1 = 2,842 =&gt; B _x000d_
Dřík opěry a křídla ze ŽB 52,288*0,25 = 13,072 =&gt; C _x000d_
_x000d_
Celkem: A+B+C = 118,114 =&gt; D</t>
  </si>
  <si>
    <t>626122</t>
  </si>
  <si>
    <t>REPROFILACE PODHLEDŮ, SVISLÝCH PLOCH SANAČNÍ MALTOU DVOUVRST TL 50MM</t>
  </si>
  <si>
    <t>- výměry sanovaných ploch viz PD příloha č 202g a 202ha</t>
  </si>
  <si>
    <t>Podhled a svislé plochy NK 511,0*0,05 = 25,550 =&gt; A _x000d_
Dřík opěry z prostého betonu 28,428*0,05 = 1,421 =&gt; B _x000d_
Dřík opěry a křídla ze ŽB 52,288*0,15 = 7,843 =&gt; C _x000d_
_x000d_
Celkem: A+B+C = 34,814 =&gt; D</t>
  </si>
  <si>
    <t>626123</t>
  </si>
  <si>
    <t>REPROFIL PODHL, SVIS PLOCH SANAČ MALTOU DVOUVRST TL DO 60MM</t>
  </si>
  <si>
    <t>Dřík opěry z prostého betonu 28,424*0,05 = 1,421 =&gt; B _x000d_
Dřík opěry a křídla ze ŽB 52,288*0,15 = 7,843 =&gt; C _x000d_
Závěrná zídka 40,629 = 40,629 =&gt; D _x000d_
_x000d_
Celkem: B+C+D = 49,893 =&gt; E</t>
  </si>
  <si>
    <t>626211</t>
  </si>
  <si>
    <t>REPROFILACE VODOROVNÝCH PLOCH SHORA SANAČNÍ MALTOU JEDNOVRST TL 10MM</t>
  </si>
  <si>
    <t xml:space="preserve">Horní povrch NK  281*0,01 = 2,810 =&gt; A</t>
  </si>
  <si>
    <t>626212</t>
  </si>
  <si>
    <t>REPROFILACE VODOROVNÝCH PLOCH SHORA SANAČNÍ MALTOU JEDNOVRST TL 20MM</t>
  </si>
  <si>
    <t>- výměry sanovaných ploch viz PD příloha č 202g</t>
  </si>
  <si>
    <t>Horní plocha NK (mostovka) 281*0,09 = 25,290 =&gt; A</t>
  </si>
  <si>
    <t>626213</t>
  </si>
  <si>
    <t>REPROFILACE VODOROVNÝCH PLOCH SHORA SANAČNÍ MALTOU JEDNOVRST TL 30MM</t>
  </si>
  <si>
    <t>Horní povrch NK (mostovka) 281*0,9 = 252,900 =&gt; A _x000d_
Horní povrch NK (mostovka - spád. vrstvy pod římsama) 62*0,05 = 3,100 =&gt; B _x000d_
_x000d_
Celkem: A+B = 256,000 =&gt; C</t>
  </si>
  <si>
    <t>626221</t>
  </si>
  <si>
    <t>REPROFIL VODOR PLOCH SHORA SANAČ MALTOU DVOUVRST TL DO 40MM</t>
  </si>
  <si>
    <t>Horní povrch NK (mostovka - spád. vrstvy pod římsama) 62,0*0,45 = 27,900 =&gt; A</t>
  </si>
  <si>
    <t>626222</t>
  </si>
  <si>
    <t>REPROFIL VODOR PLOCH SHORA SANAČ MALTOU DVOUVRST TL DO 50MM</t>
  </si>
  <si>
    <t>Horní povrch NK (mostovka - spád. vrstvy pod římsama) 62,0*0,5 = 31,000 =&gt; A</t>
  </si>
  <si>
    <t>62631</t>
  </si>
  <si>
    <t>SPOJOVACÍ MŮSTEK MEZI STARÝM A NOVÝM BETONEM</t>
  </si>
  <si>
    <t>Horní povrch NK (mostovky) 281,1 = 281,100 =&gt; A _x000d_
Horní povrch NK ( spád. vrstvy pod římsami) 61,5 = 61,500 =&gt; B _x000d_
Horní povrch NK ( v místě dobetonávky) 42,9 = 42,900 =&gt; C _x000d_
Horní povrch úložného prahu 12,86*1,03*2 = 26,492 =&gt; D _x000d_
Horní povrch křídel (4,0*0,8*1,1)*4 = 14,080 =&gt; E _x000d_
_x000d_
Celkem: A+B+C+D+E = 426,072 =&gt; F</t>
  </si>
  <si>
    <t>62641</t>
  </si>
  <si>
    <t>SJEDNOCUJÍCÍ STĚRKA JEMNOU MALTOU TL CCA 2MM</t>
  </si>
  <si>
    <t>Podhled a svislé plochy NK 510,67 = 510,670 =&gt; A _x000d_
Dřík opěry z prostého betonu 28,424 = 28,424 =&gt; B _x000d_
Dřík opěry a křídla ze ŽB 52,288 = 52,288 =&gt; C _x000d_
_x000d_
Celkem: A+B+C = 591,382 =&gt; D</t>
  </si>
  <si>
    <t>62652</t>
  </si>
  <si>
    <t>OCHRANA VÝZTUŽE PŘI NEDOSTATEČNÉM KRYTÍ</t>
  </si>
  <si>
    <t>Podhled a svislé plochy NK 510,67*0,2 = 102,134 =&gt; A _x000d_
Dřík opěry a křídla ze ŽB 52,288*0,15 = 7,843 =&gt; B _x000d_
Závěrná zídka 40,629*0,5 = 20,315 =&gt; C _x000d_
Horní povrch přechodové desky 111,92*0,01 = 1,119 =&gt; D _x000d_
_x000d_
Celkem: A+B+C+D = 131,411 =&gt; E</t>
  </si>
  <si>
    <t>položka zahrnuje:
dodávku veškerého materiálu potřebného pro předepsanou úpravu v předepsané kvalitě položení vrstvy v předepsané tloušťce
potřebná lešení a podpěrné konstrukce</t>
  </si>
  <si>
    <t>62663</t>
  </si>
  <si>
    <t>INJEKTÁŽ TRHLIN SILOVĚ SPOJUJÍCÍ</t>
  </si>
  <si>
    <t>M</t>
  </si>
  <si>
    <t>Horní povrch NK (mostovka) 10,0 = 10,000 =&gt; A _x000d_
Podhled a svislé plochy 20,0 = 20,000 =&gt; B _x000d_
Horní povrch přechodové desky 10,0 = 10,000 =&gt; C _x000d_
Dřík opěry z prostého betonu 1,0 = 1,000 =&gt; E _x000d_
Dřík opěry a křídla ze ŽB 5,0 = 5,000 =&gt; F _x000d_
Závěrná zídka 2,0 = 2,000 =&gt; D _x000d_
_x000d_
Celkem: A+B+C+E+F+D = 48,000 =&gt; G</t>
  </si>
  <si>
    <t>položka zahrnuje:
dodávku veškerého materiálu potřebného pro předepsanou úpravu v předepsané kvalitě vyčištění trhliny
provedení vlastní injektáže
potřebná lešení a podpěrné konstrukce</t>
  </si>
  <si>
    <t>62945</t>
  </si>
  <si>
    <t>VYROVNÁVACÍ VRSTVA Z CEMENT MALTY</t>
  </si>
  <si>
    <t>Horní povrch přechodové desky 10,0*5,34*2 = 106,800 =&gt; A</t>
  </si>
  <si>
    <t>7 - Přidružená stavební výroba</t>
  </si>
  <si>
    <t>711412</t>
  </si>
  <si>
    <t>IZOLACE MOSTOVEK CELOPLOŠNÁ ASFALTOVÝMI PÁSY</t>
  </si>
  <si>
    <t>- vč. penetrace a adhezního nátěru</t>
  </si>
  <si>
    <t>na mostě 12,85*(30,0+1,3*2) = 418,910 =&gt; A _x000d_
přechodová deska (5,0+0,3)*10,0*2 = 106,000 =&gt; B _x000d_
Celkem: A+B = 524,910 =&gt; C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</si>
  <si>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
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</si>
  <si>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711432</t>
  </si>
  <si>
    <t>IZOLACE MOSTOVEK POD ŘÍMSOU ASFALTOVÝMI PÁSY</t>
  </si>
  <si>
    <t>- ochrana izolace pod římsou - s kovovou vložkou</t>
  </si>
  <si>
    <t>(1,83+0,16)*30,0*2 = 119,400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</si>
  <si>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
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</si>
  <si>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78382</t>
  </si>
  <si>
    <t>NÁTĚRY BETON KONSTR TYP S2 (OS-B)</t>
  </si>
  <si>
    <t>Vnitřek dutin NK 4,21*30*8 = 1010,400 =&gt; A _x000d_
kraje říms (0,7+0,12)*40,5*2 = 66,420 =&gt; B _x000d_
_x000d_
Celkem: A+B = 1076,820 =&gt; C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</si>
  <si>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</si>
  <si>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</si>
  <si>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</si>
  <si>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kraje říms (0,15+0,18)*40,5*2 = 26,730 =&gt; A</t>
  </si>
  <si>
    <t>8 - Potrubí</t>
  </si>
  <si>
    <t>87627</t>
  </si>
  <si>
    <t>CHRÁNIČKY Z TRUB PLASTOVÝCH DN DO 100MM</t>
  </si>
  <si>
    <t>- chráničky v římsách - prům. 110/94 mm (3 ks v každé římse)</t>
  </si>
  <si>
    <t>v římsách na mostě 3*40,5*2 = 243,000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</si>
  <si>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</t>
  </si>
  <si>
    <t>89536</t>
  </si>
  <si>
    <t>DRENÁŽNÍ VÝUSŤ Z PROST BETONU</t>
  </si>
  <si>
    <t>2 = 2,000 =&gt; A</t>
  </si>
  <si>
    <t xml:space="preserve">položka zahrnuje:
- dodání  čerstvého  betonu  (betonové  směsi)  požadované  kvality,  jeho  uložení  do požadovaného tvaru, ošetření a ochranu betonu,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povrchu pro položení požadované izolace, povlaků a nátěrů, případně vyspravení,
- nátěry zabraňující soudržnost betonu a bednění,
- opatření  povrchů  betonu  izolací  proti zemní vlhkosti v částech, kde přijdou do styku se
zeminou nebo kamenivem</t>
  </si>
  <si>
    <t>9 - Ostatní konstrukce a práce</t>
  </si>
  <si>
    <t>9112B1</t>
  </si>
  <si>
    <t>ZÁBRADLÍ MOSTNÍ SE SVISLOU VÝPLNÍ - DODÁVKA A MONTÁŽ</t>
  </si>
  <si>
    <t>- kompletní vč. kotvení do římsy, plastmalty a PKO</t>
  </si>
  <si>
    <t>prodloužení křídel 1,25*4 = 5,000 =&gt; A _x000d_
40,5*2 = 81,000 =&gt; B _x000d_
Celkem: A+B = 86,000 =&gt; C</t>
  </si>
  <si>
    <t>položka zahrnuje:
dodání zábradlí včetně předepsané povrchové úpravy
kotvení sloupků, t.j. kotevní desky, šrouby z nerez oceli, vrty a zálivku, pokud zadávací
dokumentace nestanoví jinak
případné nivelační hmoty pod kotevní desky</t>
  </si>
  <si>
    <t>9112B3</t>
  </si>
  <si>
    <t>ZÁBRADLÍ MOSTNÍ SE SVISLOU VÝPLNÍ - DEMONTÁŽ S PŘESUNEM</t>
  </si>
  <si>
    <t>- demontáž stávajícího svodidla, včetně odvozu do sběrných surovin</t>
  </si>
  <si>
    <t>38,5*2 = 77,000 =&gt; A</t>
  </si>
  <si>
    <t>položka zahrnuje:
- demontáž a odstranění zařízení
- jeho odvoz na předepsané místo</t>
  </si>
  <si>
    <t>9113B1</t>
  </si>
  <si>
    <t>SVODIDLO OCEL SILNIČ JEDNOSTR, ÚROVEŇ ZADRŽ H1 -DODÁVKA A MONTÁŽ</t>
  </si>
  <si>
    <t>prodloužení svodidel (17,5+16,0+12,0+14,0)*2 = 119,000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</si>
  <si>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</si>
  <si>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9113B3</t>
  </si>
  <si>
    <t>SVODIDLO OCEL SILNIČ JEDNOSTR, ÚROVEŇ ZADRŽ H1 - DEMONTÁŽ S PŘESUNEM</t>
  </si>
  <si>
    <t>předpolí 17,5+16,0+12,0+14,0 = 59,500 =&gt; A</t>
  </si>
  <si>
    <t>9115C1</t>
  </si>
  <si>
    <t>SVODIDLO OCEL MOSTNÍ JEDNOSTR, ÚROVEŇ ZADRŽ H2 - DODÁVKA A MONTÁŽ</t>
  </si>
  <si>
    <t>- nové ocelové svodidlo úroveň zadržení H2_x000d_
- kompletní vč. kotvení do římsy, plastmalty a PKO</t>
  </si>
  <si>
    <t>na mostě 40,5*2 = 81,000 =&gt; A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</si>
  <si>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</si>
  <si>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9115C3</t>
  </si>
  <si>
    <t>SVODIDLO OCEL MOSTNÍ JEDNOSTR, ÚROVEŇ ZADRŽ H2 - DEMONTÁŽ S PŘESUNEM</t>
  </si>
  <si>
    <t>76*2 = 152,000 =&gt; A</t>
  </si>
  <si>
    <t>91355</t>
  </si>
  <si>
    <t>EVIDENČNÍ ČÍSLO MOSTU</t>
  </si>
  <si>
    <t>- osazení a dodání evidenčního čísla mostu (použití zdemontovaného čísla)_x000d_
- včetně ukotvení a dopravy</t>
  </si>
  <si>
    <t>položka zahrnuje štítek s evidenčním číslem mostu, sloupek dopravní značky včetně osazení
a nutných zemních prací a zabetonování</t>
  </si>
  <si>
    <t>914113</t>
  </si>
  <si>
    <t>DOPRAVNÍ ZNAČKY ZÁKLADNÍ VELIKOSTI OCELOVÉ NEREFLEXNÍ - DEMONTÁŽ</t>
  </si>
  <si>
    <t>- demontáž stávajících dopravních značek - omezení tonáže 15t + dodatková tabulka + evidenční číslo. mostu_x000d_
- včetně naložení a odvozu na místo určení investorem (na středisko údržby)_x000d_
- evidenční číslo mostu bude ponecháno pro zpětné osazení</t>
  </si>
  <si>
    <t xml:space="preserve">- omezení tonáže 21t:  2 = 2,000 =&gt; A _x000d_
- dodatková tabulka: 2 = 2,000 =&gt; B _x000d_
- evidenční číslo mostu:  2 = 2,000 =&gt; C _x000d_
A+B+C = 6,000 =&gt; D</t>
  </si>
  <si>
    <t>Položka zahrnuje odstranění, demontáž a odklizení materiálu s odvozem na předepsané
místo</t>
  </si>
  <si>
    <t>914921</t>
  </si>
  <si>
    <t>SLOUPKY A STOJKY DOPRAVNÍCH ZNAČEK Z OCEL TRUBEK DO PATKY - DODÁVKA A MONTÁŽ</t>
  </si>
  <si>
    <t>- nové sloupky pro osazení evidenčního čísla mostu _x000d_
- včetně montáže a ukotvení do patky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</si>
  <si>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</si>
  <si>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</si>
  <si>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</si>
  <si>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- demontáž stávajících sloupků dopravních značek _x000d_
- včetně naložení a odvozu na místo určení investorem (na středisko údržby)_x000d_
- včetně odstranění patky a její likvidace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</si>
  <si>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</si>
  <si>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</si>
  <si>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</si>
  <si>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VDZ - barvou</t>
  </si>
  <si>
    <t>(67,00*2)*0,125+0,125*(67,00*6/3) = 33,500 =&gt; A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</si>
  <si>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</si>
  <si>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</si>
  <si>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</si>
  <si>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VDZ - plast</t>
  </si>
  <si>
    <t>917223</t>
  </si>
  <si>
    <t>SILNIČNÍ A CHODNÍKOVÉ OBRUBY Z BETONOVÝCH OBRUBNÍKŮ ŠÍŘ 100MM</t>
  </si>
  <si>
    <t xml:space="preserve">- silniční obrubník mm do betonového lože s opěrou  C25/30 XF4</t>
  </si>
  <si>
    <t>dlažba svahů pod mostem 5,62+7,3 = 12,920 =&gt; A _x000d_
U přechodových desek 5*4+2,5*2+2,7*2 = 30,400 =&gt; B _x000d_
podél křídel včetně schodiště (6,18+6,95)*2 = 26,260 =&gt; C _x000d_
Celkem: A+B+C = 69,580 =&gt; D</t>
  </si>
  <si>
    <t>Položka zahrnuje:
dodání a pokládku betonových obrubníků o rozměrech předepsaných zadávací dokumentací betonové lože i boční betonovou opěrku.</t>
  </si>
  <si>
    <t>917224</t>
  </si>
  <si>
    <t>SILNIČNÍ A CHODNÍKOVÉ OBRUBY Z BETONOVÝCH OBRUBNÍKŮ ŠÍŘ 150MM</t>
  </si>
  <si>
    <t>zpevnění za mostem - u vozovky 5,0*4 = 20,000 =&gt; A</t>
  </si>
  <si>
    <t>919111</t>
  </si>
  <si>
    <t>ŘEZÁNÍ ASFALTOVÉHO KRYTU VOZOVEK TL DO 50MM</t>
  </si>
  <si>
    <t>- napojení na stávající stav</t>
  </si>
  <si>
    <t>8,36*2 = 16,720 =&gt; A</t>
  </si>
  <si>
    <t>položka zahrnuje řezání vozovkové vrstvy v předepsané tloušťce, včetně spotřeby vody</t>
  </si>
  <si>
    <t>931324</t>
  </si>
  <si>
    <t>TĚSNĚNÍ DILATAČ SPAR ASF ZÁLIVKOU MODIFIK PRŮŘ DO 400MM2</t>
  </si>
  <si>
    <t>podél odvodňovacího proužku 40,5 = 40,500 =&gt; A _x000d_
podél říms - spodní vrstva 40,5*2 = 81,000 =&gt; B _x000d_
Celkem: A+B = 121,500 =&gt; C</t>
  </si>
  <si>
    <t>položka zahrnuje dodávku a osazení předepsaného materiálu, očištění ploch spáry před úpravou, očištění okolí spáry po úpravě
nezahrnuje těsnící profil</t>
  </si>
  <si>
    <t>931325</t>
  </si>
  <si>
    <t>TĚSNĚNÍ DILATAČ SPAR ASF ZÁLIVKOU MODIFIK PRŮŘ DO 600MM2</t>
  </si>
  <si>
    <t>podél říms horní vrstva 40,5*2 = 81,000 =&gt; A</t>
  </si>
  <si>
    <t>931326</t>
  </si>
  <si>
    <t>TĚSNĚNÍ DILATAČ SPAR ASF ZÁLIVKOU MODIFIK PRŮŘ DO 800MM2</t>
  </si>
  <si>
    <t>93140</t>
  </si>
  <si>
    <t>MOSTNÍ ZÁVĚRY PODPOVRCHOVÉ</t>
  </si>
  <si>
    <t>- v místě OP2 posun +/- 5 mm_x000d_
- těsněná dilatační spára</t>
  </si>
  <si>
    <t>13,2 = 13,200 =&gt; A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</si>
  <si>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</si>
  <si>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93151</t>
  </si>
  <si>
    <t>MOSTNÍ ZÁVĚRY POVRCHOVÉ POSUN DO 60MM</t>
  </si>
  <si>
    <t>mostní závěr povrchový s jednoduchým těsněním v místě OP1_x000d_
- 1x posun +/- 20 mm_x000d_
- kompletní vč. zálivek a pod_x000d_
- půdorysná délka 13,2 m</t>
  </si>
  <si>
    <t>935212</t>
  </si>
  <si>
    <t>PŘÍKOPOVÉ ŽLABY Z BETON TVÁRNIC ŠÍŘ DO 600MM DO BETONU TL 100MM</t>
  </si>
  <si>
    <t>- skluzy kompletní - včetně betonového lože</t>
  </si>
  <si>
    <t>u OP 2 11,35+1,2+4,2+1,6 = 18,350 =&gt; A _x000d_
u OP 1 2,1+1,11 = 3,210 =&gt; B _x000d_
Celkem: A+B = 21,560 =&gt; C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</si>
  <si>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</si>
  <si>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93639</t>
  </si>
  <si>
    <t>ZAÚSTĚNÍ SKLUZŮ (VČET DLAŽBY Z LOM KAMENE)</t>
  </si>
  <si>
    <t>- vývařiště kompletní</t>
  </si>
  <si>
    <t>Položka zahrnuje veškerý materiál, výrobky a polotovary, včetně mimostaveništní a
vnitrostaveništní dopravy (rovněž přesuny), včetně naložení a složení,případně s uložením.</t>
  </si>
  <si>
    <t>936541</t>
  </si>
  <si>
    <t>MOSTNÍ ODVODŇOVACÍ TRUBKA (POVRCHŮ IZOLACE) Z NEREZ OCELI</t>
  </si>
  <si>
    <t>- odvodňovací tubička DN 50 mm v koncovém příčníku (včetně prostupu - jádrový vývrt prům. 70 mm)</t>
  </si>
  <si>
    <t>kompletní 1 = 1,000 =&gt; A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</si>
  <si>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
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</si>
  <si>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938541</t>
  </si>
  <si>
    <t>OČIŠTĚNÍ BETON KONSTR OTRYSKÁNÍM TLAK VODOU DO 200 BARŮ</t>
  </si>
  <si>
    <t>Vnitřek dutin NK 1010,4 = 1010,400 =&gt; A</t>
  </si>
  <si>
    <t>položka zahrnuje očištění předepsaným způsobem včetně odklizení vzniklého odpadu</t>
  </si>
  <si>
    <t>938544</t>
  </si>
  <si>
    <t>OČIŠTĚNÍ BETON KONSTR OTRYSKÁNÍM TLAK VODOU PŘES 1000 BARŮ</t>
  </si>
  <si>
    <t>Horní povrch NK (mostovka) 281,1 = 281,100 =&gt; A _x000d_
Horní povrch NK (mostovka - spád. vrstvy pod římsama) 62 = 62,000 =&gt; B _x000d_
Horní povrch NK (mostovka v místě dobetonávky)42,9 = 42,900 =&gt; C _x000d_
Horní povrch přechodové desky 111,92 = 111,920 =&gt; D _x000d_
_x000d_
Celkem: A+B+C+D = 497,920 =&gt; E</t>
  </si>
  <si>
    <t>Podhled a svislé plochy NK 510,67 = 510,670 =&gt; A _x000d_
Dřík opěry z prostého betonu 28,424*1 = 28,424 =&gt; B _x000d_
Dřík opěry a křídla ze ŽB 52,288*1 = 52,288 =&gt; C _x000d_
Závěrná zídka 40,629*1 = 40,629 =&gt; D _x000d_
_x000d_
Celkem: A+B+C+D = 632,011 =&gt; E</t>
  </si>
  <si>
    <t>966168</t>
  </si>
  <si>
    <t>BOURÁNÍ KONSTRUKCÍ ZE ŽELEZOBETONU S ODVOZEM DO 20KM</t>
  </si>
  <si>
    <t>- včetně naložení, odvozu a uložení na skládku _x000d_
- poplatek za uložení na skládce viz položka 015140.b</t>
  </si>
  <si>
    <t xml:space="preserve">ŽB  římsy včetně lícového prefabrikátu  (1,83*0,36*38,5+0,43*0,09*38,5)*2 = 53,708 =&gt; A _x000d_
Odbourání úložného prahu tl 100 mm (12,86*1,03*0,1)*2 = 2,649 =&gt; B _x000d_
Odbourání křídel tl 100 mm (4,0*0,8*0,1*1,1)*4 = 1,408 =&gt; C _x000d_
Vybourání kapsy pro MZ (10,0*0,35*0,16)*2 = 1,120 =&gt; D _x000d_
Odbourání horní plochy závěrné zídky 0,35*12,86*2 = 9,002 =&gt; E _x000d_
Odbourání líce závěrné zídky 3,6*12,86*0,06*2 = 5,556 =&gt; F _x000d_
Celkem: A+B+C+D+E+F = 73,443 =&gt; G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</si>
  <si>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</si>
  <si>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967851</t>
  </si>
  <si>
    <t>VYBOURÁNÍ MOSTNÍCH DILATAČNÍCH ZÁVĚRŮ PODPOVRCHOVÝCH</t>
  </si>
  <si>
    <t>- včetně naložení, odvozu a likvidace, včetně případného poplatku za uložení na skládce (skládkovného)</t>
  </si>
  <si>
    <t>13,2*2 = 26,400 =&gt; A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</si>
  <si>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položka zahrnuje veškeré další práce plynoucí z technologického předpisu a z platných předpisů</t>
  </si>
  <si>
    <t>967864</t>
  </si>
  <si>
    <t>VYBOURÁNÍ MOST LOŽISEK Z OCELI (OCELOLITINY)</t>
  </si>
  <si>
    <t>18 = 18,000 =&gt; A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</si>
  <si>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</si>
  <si>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97816</t>
  </si>
  <si>
    <t>ODSEKÁNÍ VRSTVY VYROVNÁVACÍHO BETONU NA MOSTECH</t>
  </si>
  <si>
    <t>tl. 50-145 mm 12,85*30,0*(0,05+0,145)*0,5 = 37,586 =&gt; A</t>
  </si>
  <si>
    <t>97817</t>
  </si>
  <si>
    <t>ODSTRANĚNÍ MOSTNÍ IZOLACE</t>
  </si>
  <si>
    <t>- včetně naložení, odvozu a uložení na skládku _x000d_
- poplatek za uložení na skládce viz položka 015420</t>
  </si>
  <si>
    <t>12,85*30,0 = 385,500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</si>
</sst>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3" fillId="2" borderId="10" xfId="0" applyFont="1" applyFill="1" applyBorder="1" applyAlignment="1" applyProtection="1">
      <alignment horizontal="left"/>
    </xf>
    <xf numFmtId="0" fontId="3" fillId="2" borderId="10" xfId="0" applyFont="1" applyFill="1" applyBorder="1" applyProtection="1"/>
    <xf numFmtId="164" fontId="3" fillId="2" borderId="10" xfId="0" applyNumberFormat="1" applyFont="1" applyFill="1" applyBorder="1" applyProtection="1"/>
    <xf numFmtId="0" fontId="0" fillId="2" borderId="10" xfId="0" applyFill="1" applyBorder="1" applyProtection="1"/>
    <xf numFmtId="0" fontId="6" fillId="3" borderId="11" xfId="0" quotePrefix="1" applyFont="1" applyFill="1" applyBorder="1" applyAlignment="1" applyProtection="1">
      <alignment horizontal="left"/>
    </xf>
    <xf numFmtId="0" fontId="6" fillId="3" borderId="11" xfId="0" quotePrefix="1" applyFont="1" applyFill="1" applyBorder="1" applyProtection="1"/>
    <xf numFmtId="164" fontId="3" fillId="3" borderId="11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  <xf numFmtId="0" fontId="0" fillId="0" borderId="8" xfId="0" applyBorder="1" applyProtection="1"/>
    <xf numFmtId="0" fontId="0" fillId="0" borderId="4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SO182'!S5+'2 - SO202'!S5)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SO182'!S6+'2 - SO202'!S6)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SO182'!S7+'2 - SO202'!S7)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SUM(D20,D21,D23)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5" t="s">
        <v>21</v>
      </c>
      <c r="C21" s="25" t="s">
        <v>22</v>
      </c>
      <c r="D21" s="26">
        <f>SUM(D22)</f>
        <v>0</v>
      </c>
      <c r="E21" s="27"/>
      <c r="F21" s="26">
        <f>SUM(F22)</f>
        <v>0</v>
      </c>
      <c r="G21" s="13"/>
      <c r="H21" s="2"/>
      <c r="I21" s="2"/>
    </row>
    <row r="22" thickBot="1" ht="13.5">
      <c r="A22" s="10"/>
      <c r="B22" s="28" t="s">
        <v>23</v>
      </c>
      <c r="C22" s="29" t="s">
        <v>22</v>
      </c>
      <c r="D22" s="30">
        <f>'1 - SO182'!J10</f>
        <v>0</v>
      </c>
      <c r="E22" s="31"/>
      <c r="F22" s="30">
        <f>('1 - SO182'!J11)</f>
        <v>0</v>
      </c>
      <c r="G22" s="13"/>
      <c r="H22" s="2"/>
      <c r="I22" s="2"/>
      <c r="S22" s="9">
        <f>ROUND('1 - SO182'!S11,4)</f>
        <v>0</v>
      </c>
    </row>
    <row r="23" thickTop="1" ht="13.5">
      <c r="A23" s="10"/>
      <c r="B23" s="32" t="s">
        <v>24</v>
      </c>
      <c r="C23" s="33" t="s">
        <v>25</v>
      </c>
      <c r="D23" s="34">
        <f>'2 - SO202'!J10</f>
        <v>0</v>
      </c>
      <c r="E23" s="27"/>
      <c r="F23" s="34">
        <f>('2 - SO202'!J11)</f>
        <v>0</v>
      </c>
      <c r="G23" s="13"/>
      <c r="H23" s="2"/>
      <c r="I23" s="2"/>
      <c r="S23" s="9">
        <f>ROUND('2 - SO202'!S11,4)</f>
        <v>0</v>
      </c>
    </row>
    <row r="24">
      <c r="A24" s="14"/>
      <c r="B24" s="4"/>
      <c r="C24" s="4"/>
      <c r="D24" s="4"/>
      <c r="E24" s="4"/>
      <c r="F24" s="4"/>
      <c r="G24" s="15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2" location="'1 - SO182'!A11" display="   └ SO182 ꜛ"/>
    <hyperlink ref="B23" location="'2 - SO202'!A11" display="'SO202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0+(H74)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27</v>
      </c>
      <c r="B10" s="1"/>
      <c r="C10" s="17"/>
      <c r="D10" s="1"/>
      <c r="E10" s="1"/>
      <c r="F10" s="1"/>
      <c r="G10" s="18"/>
      <c r="H10" s="1"/>
      <c r="I10" s="38" t="s">
        <v>28</v>
      </c>
      <c r="J10" s="39">
        <f>0+H75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29</v>
      </c>
      <c r="B11" s="1"/>
      <c r="C11" s="1"/>
      <c r="D11" s="1"/>
      <c r="E11" s="1"/>
      <c r="F11" s="1"/>
      <c r="G11" s="38"/>
      <c r="H11" s="1"/>
      <c r="I11" s="38" t="s">
        <v>30</v>
      </c>
      <c r="J11" s="39">
        <f>ROUND(0+((H74)*1.21),2)</f>
        <v>0</v>
      </c>
      <c r="K11" s="1"/>
      <c r="L11" s="1"/>
      <c r="M11" s="13"/>
      <c r="N11" s="2"/>
      <c r="O11" s="2"/>
      <c r="P11" s="2"/>
      <c r="Q11" s="40">
        <f>IF(SUM(K20)&gt;0,ROUND(SUM(S20)/SUM(K20)-1,8),0)</f>
        <v>0</v>
      </c>
      <c r="R11" s="9">
        <f>AVERAGE(J74)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32</v>
      </c>
      <c r="C19" s="41"/>
      <c r="D19" s="41"/>
      <c r="E19" s="41" t="s">
        <v>33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34</v>
      </c>
      <c r="F20" s="1"/>
      <c r="G20" s="1"/>
      <c r="H20" s="1"/>
      <c r="I20" s="1"/>
      <c r="J20" s="1"/>
      <c r="K20" s="45">
        <f>0+J26+J32+J38+J44+J50+J56+J62+J68</f>
        <v>0</v>
      </c>
      <c r="L20" s="45">
        <f>0+L74</f>
        <v>0</v>
      </c>
      <c r="M20" s="13"/>
      <c r="N20" s="2"/>
      <c r="O20" s="2"/>
      <c r="P20" s="2"/>
      <c r="Q20" s="2"/>
      <c r="S20" s="9">
        <f>S74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5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1" t="s">
        <v>36</v>
      </c>
      <c r="C24" s="41" t="s">
        <v>32</v>
      </c>
      <c r="D24" s="41" t="s">
        <v>37</v>
      </c>
      <c r="E24" s="41" t="s">
        <v>33</v>
      </c>
      <c r="F24" s="41" t="s">
        <v>38</v>
      </c>
      <c r="G24" s="42" t="s">
        <v>39</v>
      </c>
      <c r="H24" s="23" t="s">
        <v>40</v>
      </c>
      <c r="I24" s="23" t="s">
        <v>41</v>
      </c>
      <c r="J24" s="23" t="s">
        <v>17</v>
      </c>
      <c r="K24" s="42" t="s">
        <v>42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6" t="s">
        <v>43</v>
      </c>
      <c r="C25" s="1"/>
      <c r="D25" s="1"/>
      <c r="E25" s="1"/>
      <c r="F25" s="1"/>
      <c r="G25" s="1"/>
      <c r="H25" s="47"/>
      <c r="I25" s="1"/>
      <c r="J25" s="47"/>
      <c r="K25" s="1"/>
      <c r="L25" s="1"/>
      <c r="M25" s="13"/>
      <c r="N25" s="2"/>
      <c r="O25" s="2"/>
      <c r="P25" s="2"/>
      <c r="Q25" s="2"/>
    </row>
    <row r="26">
      <c r="A26" s="10"/>
      <c r="B26" s="48">
        <v>1</v>
      </c>
      <c r="C26" s="49" t="s">
        <v>44</v>
      </c>
      <c r="D26" s="49" t="s">
        <v>7</v>
      </c>
      <c r="E26" s="49" t="s">
        <v>45</v>
      </c>
      <c r="F26" s="49" t="s">
        <v>7</v>
      </c>
      <c r="G26" s="50" t="s">
        <v>46</v>
      </c>
      <c r="H26" s="51">
        <v>1</v>
      </c>
      <c r="I26" s="52">
        <v>0</v>
      </c>
      <c r="J26" s="53">
        <f>ROUND(H26*I26,2)</f>
        <v>0</v>
      </c>
      <c r="K26" s="54">
        <v>0.20999999999999999</v>
      </c>
      <c r="L26" s="55">
        <f>ROUND(J26*1.21,2)</f>
        <v>0</v>
      </c>
      <c r="M26" s="13"/>
      <c r="N26" s="2"/>
      <c r="O26" s="2"/>
      <c r="P26" s="2"/>
      <c r="Q26" s="40">
        <f>IF(ISNUMBER(K26),IF(H26&gt;0,IF(I26&gt;0,J26,0),0),0)</f>
        <v>0</v>
      </c>
      <c r="R26" s="9">
        <f>IF(ISNUMBER(K26)=FALSE,J26,0)</f>
        <v>0</v>
      </c>
    </row>
    <row r="27">
      <c r="A27" s="10"/>
      <c r="B27" s="56" t="s">
        <v>47</v>
      </c>
      <c r="C27" s="1"/>
      <c r="D27" s="1"/>
      <c r="E27" s="57" t="s">
        <v>48</v>
      </c>
      <c r="F27" s="1"/>
      <c r="G27" s="1"/>
      <c r="H27" s="47"/>
      <c r="I27" s="1"/>
      <c r="J27" s="47"/>
      <c r="K27" s="1"/>
      <c r="L27" s="1"/>
      <c r="M27" s="13"/>
      <c r="N27" s="2"/>
      <c r="O27" s="2"/>
      <c r="P27" s="2"/>
      <c r="Q27" s="2"/>
    </row>
    <row r="28">
      <c r="A28" s="10"/>
      <c r="B28" s="56" t="s">
        <v>49</v>
      </c>
      <c r="C28" s="1"/>
      <c r="D28" s="1"/>
      <c r="E28" s="57" t="s">
        <v>50</v>
      </c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56" t="s">
        <v>51</v>
      </c>
      <c r="C29" s="1"/>
      <c r="D29" s="1"/>
      <c r="E29" s="57" t="s">
        <v>52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53</v>
      </c>
      <c r="C30" s="1"/>
      <c r="D30" s="1"/>
      <c r="E30" s="57" t="s">
        <v>54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 thickBot="1">
      <c r="A31" s="10"/>
      <c r="B31" s="58" t="s">
        <v>55</v>
      </c>
      <c r="C31" s="31"/>
      <c r="D31" s="31"/>
      <c r="E31" s="29"/>
      <c r="F31" s="31"/>
      <c r="G31" s="31"/>
      <c r="H31" s="59"/>
      <c r="I31" s="31"/>
      <c r="J31" s="59"/>
      <c r="K31" s="31"/>
      <c r="L31" s="31"/>
      <c r="M31" s="13"/>
      <c r="N31" s="2"/>
      <c r="O31" s="2"/>
      <c r="P31" s="2"/>
      <c r="Q31" s="2"/>
    </row>
    <row r="32" thickTop="1">
      <c r="A32" s="10"/>
      <c r="B32" s="48">
        <v>2</v>
      </c>
      <c r="C32" s="49" t="s">
        <v>56</v>
      </c>
      <c r="D32" s="49" t="s">
        <v>7</v>
      </c>
      <c r="E32" s="49" t="s">
        <v>57</v>
      </c>
      <c r="F32" s="49" t="s">
        <v>7</v>
      </c>
      <c r="G32" s="50" t="s">
        <v>46</v>
      </c>
      <c r="H32" s="60">
        <v>1</v>
      </c>
      <c r="I32" s="61">
        <v>0</v>
      </c>
      <c r="J32" s="62">
        <f>ROUND(H32*I32,2)</f>
        <v>0</v>
      </c>
      <c r="K32" s="63">
        <v>0.20999999999999999</v>
      </c>
      <c r="L32" s="64">
        <f>ROUND(J32*1.21,2)</f>
        <v>0</v>
      </c>
      <c r="M32" s="13"/>
      <c r="N32" s="2"/>
      <c r="O32" s="2"/>
      <c r="P32" s="2"/>
      <c r="Q32" s="40">
        <f>IF(ISNUMBER(K32),IF(H32&gt;0,IF(I32&gt;0,J32,0),0),0)</f>
        <v>0</v>
      </c>
      <c r="R32" s="9">
        <f>IF(ISNUMBER(K32)=FALSE,J32,0)</f>
        <v>0</v>
      </c>
    </row>
    <row r="33">
      <c r="A33" s="10"/>
      <c r="B33" s="56" t="s">
        <v>47</v>
      </c>
      <c r="C33" s="1"/>
      <c r="D33" s="1"/>
      <c r="E33" s="57" t="s">
        <v>58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49</v>
      </c>
      <c r="C34" s="1"/>
      <c r="D34" s="1"/>
      <c r="E34" s="57" t="s">
        <v>50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>
      <c r="A35" s="10"/>
      <c r="B35" s="56" t="s">
        <v>51</v>
      </c>
      <c r="C35" s="1"/>
      <c r="D35" s="1"/>
      <c r="E35" s="57" t="s">
        <v>59</v>
      </c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56" t="s">
        <v>53</v>
      </c>
      <c r="C36" s="1"/>
      <c r="D36" s="1"/>
      <c r="E36" s="57" t="s">
        <v>54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 thickBot="1">
      <c r="A37" s="10"/>
      <c r="B37" s="58" t="s">
        <v>55</v>
      </c>
      <c r="C37" s="31"/>
      <c r="D37" s="31"/>
      <c r="E37" s="29"/>
      <c r="F37" s="31"/>
      <c r="G37" s="31"/>
      <c r="H37" s="59"/>
      <c r="I37" s="31"/>
      <c r="J37" s="59"/>
      <c r="K37" s="31"/>
      <c r="L37" s="31"/>
      <c r="M37" s="13"/>
      <c r="N37" s="2"/>
      <c r="O37" s="2"/>
      <c r="P37" s="2"/>
      <c r="Q37" s="2"/>
    </row>
    <row r="38" thickTop="1">
      <c r="A38" s="10"/>
      <c r="B38" s="48">
        <v>3</v>
      </c>
      <c r="C38" s="49" t="s">
        <v>60</v>
      </c>
      <c r="D38" s="49" t="s">
        <v>7</v>
      </c>
      <c r="E38" s="49" t="s">
        <v>61</v>
      </c>
      <c r="F38" s="49" t="s">
        <v>7</v>
      </c>
      <c r="G38" s="50" t="s">
        <v>46</v>
      </c>
      <c r="H38" s="60">
        <v>1</v>
      </c>
      <c r="I38" s="61">
        <v>0</v>
      </c>
      <c r="J38" s="62">
        <f>ROUND(H38*I38,2)</f>
        <v>0</v>
      </c>
      <c r="K38" s="63">
        <v>0.20999999999999999</v>
      </c>
      <c r="L38" s="64">
        <f>ROUND(J38*1.21,2)</f>
        <v>0</v>
      </c>
      <c r="M38" s="13"/>
      <c r="N38" s="2"/>
      <c r="O38" s="2"/>
      <c r="P38" s="2"/>
      <c r="Q38" s="40">
        <f>IF(ISNUMBER(K38),IF(H38&gt;0,IF(I38&gt;0,J38,0),0),0)</f>
        <v>0</v>
      </c>
      <c r="R38" s="9">
        <f>IF(ISNUMBER(K38)=FALSE,J38,0)</f>
        <v>0</v>
      </c>
    </row>
    <row r="39">
      <c r="A39" s="10"/>
      <c r="B39" s="56" t="s">
        <v>47</v>
      </c>
      <c r="C39" s="1"/>
      <c r="D39" s="1"/>
      <c r="E39" s="57" t="s">
        <v>62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49</v>
      </c>
      <c r="C40" s="1"/>
      <c r="D40" s="1"/>
      <c r="E40" s="57" t="s">
        <v>50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>
      <c r="A41" s="10"/>
      <c r="B41" s="56" t="s">
        <v>51</v>
      </c>
      <c r="C41" s="1"/>
      <c r="D41" s="1"/>
      <c r="E41" s="57" t="s">
        <v>63</v>
      </c>
      <c r="F41" s="1"/>
      <c r="G41" s="1"/>
      <c r="H41" s="47"/>
      <c r="I41" s="1"/>
      <c r="J41" s="47"/>
      <c r="K41" s="1"/>
      <c r="L41" s="1"/>
      <c r="M41" s="13"/>
      <c r="N41" s="2"/>
      <c r="O41" s="2"/>
      <c r="P41" s="2"/>
      <c r="Q41" s="2"/>
    </row>
    <row r="42">
      <c r="A42" s="10"/>
      <c r="B42" s="56" t="s">
        <v>53</v>
      </c>
      <c r="C42" s="1"/>
      <c r="D42" s="1"/>
      <c r="E42" s="57" t="s">
        <v>54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 thickBot="1">
      <c r="A43" s="10"/>
      <c r="B43" s="58" t="s">
        <v>55</v>
      </c>
      <c r="C43" s="31"/>
      <c r="D43" s="31"/>
      <c r="E43" s="29"/>
      <c r="F43" s="31"/>
      <c r="G43" s="31"/>
      <c r="H43" s="59"/>
      <c r="I43" s="31"/>
      <c r="J43" s="59"/>
      <c r="K43" s="31"/>
      <c r="L43" s="31"/>
      <c r="M43" s="13"/>
      <c r="N43" s="2"/>
      <c r="O43" s="2"/>
      <c r="P43" s="2"/>
      <c r="Q43" s="2"/>
    </row>
    <row r="44" thickTop="1">
      <c r="A44" s="10"/>
      <c r="B44" s="48">
        <v>4</v>
      </c>
      <c r="C44" s="49" t="s">
        <v>64</v>
      </c>
      <c r="D44" s="49"/>
      <c r="E44" s="49" t="s">
        <v>65</v>
      </c>
      <c r="F44" s="49" t="s">
        <v>7</v>
      </c>
      <c r="G44" s="50" t="s">
        <v>46</v>
      </c>
      <c r="H44" s="60">
        <v>1</v>
      </c>
      <c r="I44" s="61">
        <v>0</v>
      </c>
      <c r="J44" s="62">
        <f>ROUND(H44*I44,2)</f>
        <v>0</v>
      </c>
      <c r="K44" s="63">
        <v>0.20999999999999999</v>
      </c>
      <c r="L44" s="64">
        <f>ROUND(J44*1.21,2)</f>
        <v>0</v>
      </c>
      <c r="M44" s="13"/>
      <c r="N44" s="2"/>
      <c r="O44" s="2"/>
      <c r="P44" s="2"/>
      <c r="Q44" s="40">
        <f>IF(ISNUMBER(K44),IF(H44&gt;0,IF(I44&gt;0,J44,0),0),0)</f>
        <v>0</v>
      </c>
      <c r="R44" s="9">
        <f>IF(ISNUMBER(K44)=FALSE,J44,0)</f>
        <v>0</v>
      </c>
    </row>
    <row r="45">
      <c r="A45" s="10"/>
      <c r="B45" s="56" t="s">
        <v>47</v>
      </c>
      <c r="C45" s="1"/>
      <c r="D45" s="1"/>
      <c r="E45" s="57" t="s">
        <v>66</v>
      </c>
      <c r="F45" s="1"/>
      <c r="G45" s="1"/>
      <c r="H45" s="47"/>
      <c r="I45" s="1"/>
      <c r="J45" s="47"/>
      <c r="K45" s="1"/>
      <c r="L45" s="1"/>
      <c r="M45" s="13"/>
      <c r="N45" s="2"/>
      <c r="O45" s="2"/>
      <c r="P45" s="2"/>
      <c r="Q45" s="2"/>
    </row>
    <row r="46">
      <c r="A46" s="10"/>
      <c r="B46" s="56" t="s">
        <v>49</v>
      </c>
      <c r="C46" s="1"/>
      <c r="D46" s="1"/>
      <c r="E46" s="57" t="s">
        <v>50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51</v>
      </c>
      <c r="C47" s="1"/>
      <c r="D47" s="1"/>
      <c r="E47" s="57" t="s">
        <v>67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53</v>
      </c>
      <c r="C48" s="1"/>
      <c r="D48" s="1"/>
      <c r="E48" s="57" t="s">
        <v>54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 thickBot="1">
      <c r="A49" s="10"/>
      <c r="B49" s="58" t="s">
        <v>55</v>
      </c>
      <c r="C49" s="31"/>
      <c r="D49" s="31"/>
      <c r="E49" s="29"/>
      <c r="F49" s="31"/>
      <c r="G49" s="31"/>
      <c r="H49" s="59"/>
      <c r="I49" s="31"/>
      <c r="J49" s="59"/>
      <c r="K49" s="31"/>
      <c r="L49" s="31"/>
      <c r="M49" s="13"/>
      <c r="N49" s="2"/>
      <c r="O49" s="2"/>
      <c r="P49" s="2"/>
      <c r="Q49" s="2"/>
    </row>
    <row r="50" thickTop="1">
      <c r="A50" s="10"/>
      <c r="B50" s="48">
        <v>5</v>
      </c>
      <c r="C50" s="49" t="s">
        <v>68</v>
      </c>
      <c r="D50" s="49" t="s">
        <v>7</v>
      </c>
      <c r="E50" s="49" t="s">
        <v>69</v>
      </c>
      <c r="F50" s="49" t="s">
        <v>7</v>
      </c>
      <c r="G50" s="50" t="s">
        <v>46</v>
      </c>
      <c r="H50" s="60">
        <v>1</v>
      </c>
      <c r="I50" s="61">
        <v>0</v>
      </c>
      <c r="J50" s="62">
        <f>ROUND(H50*I50,2)</f>
        <v>0</v>
      </c>
      <c r="K50" s="63">
        <v>0.20999999999999999</v>
      </c>
      <c r="L50" s="64">
        <f>ROUND(J50*1.21,2)</f>
        <v>0</v>
      </c>
      <c r="M50" s="13"/>
      <c r="N50" s="2"/>
      <c r="O50" s="2"/>
      <c r="P50" s="2"/>
      <c r="Q50" s="40">
        <f>IF(ISNUMBER(K50),IF(H50&gt;0,IF(I50&gt;0,J50,0),0),0)</f>
        <v>0</v>
      </c>
      <c r="R50" s="9">
        <f>IF(ISNUMBER(K50)=FALSE,J50,0)</f>
        <v>0</v>
      </c>
    </row>
    <row r="51">
      <c r="A51" s="10"/>
      <c r="B51" s="56" t="s">
        <v>47</v>
      </c>
      <c r="C51" s="1"/>
      <c r="D51" s="1"/>
      <c r="E51" s="57" t="s">
        <v>70</v>
      </c>
      <c r="F51" s="1"/>
      <c r="G51" s="1"/>
      <c r="H51" s="47"/>
      <c r="I51" s="1"/>
      <c r="J51" s="47"/>
      <c r="K51" s="1"/>
      <c r="L51" s="1"/>
      <c r="M51" s="13"/>
      <c r="N51" s="2"/>
      <c r="O51" s="2"/>
      <c r="P51" s="2"/>
      <c r="Q51" s="2"/>
    </row>
    <row r="52">
      <c r="A52" s="10"/>
      <c r="B52" s="56" t="s">
        <v>49</v>
      </c>
      <c r="C52" s="1"/>
      <c r="D52" s="1"/>
      <c r="E52" s="57" t="s">
        <v>50</v>
      </c>
      <c r="F52" s="1"/>
      <c r="G52" s="1"/>
      <c r="H52" s="47"/>
      <c r="I52" s="1"/>
      <c r="J52" s="47"/>
      <c r="K52" s="1"/>
      <c r="L52" s="1"/>
      <c r="M52" s="13"/>
      <c r="N52" s="2"/>
      <c r="O52" s="2"/>
      <c r="P52" s="2"/>
      <c r="Q52" s="2"/>
    </row>
    <row r="53">
      <c r="A53" s="10"/>
      <c r="B53" s="56" t="s">
        <v>51</v>
      </c>
      <c r="C53" s="1"/>
      <c r="D53" s="1"/>
      <c r="E53" s="57" t="s">
        <v>7</v>
      </c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56" t="s">
        <v>53</v>
      </c>
      <c r="C54" s="1"/>
      <c r="D54" s="1"/>
      <c r="E54" s="57" t="s">
        <v>54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 thickBot="1">
      <c r="A55" s="10"/>
      <c r="B55" s="58" t="s">
        <v>55</v>
      </c>
      <c r="C55" s="31"/>
      <c r="D55" s="31"/>
      <c r="E55" s="29"/>
      <c r="F55" s="31"/>
      <c r="G55" s="31"/>
      <c r="H55" s="59"/>
      <c r="I55" s="31"/>
      <c r="J55" s="59"/>
      <c r="K55" s="31"/>
      <c r="L55" s="31"/>
      <c r="M55" s="13"/>
      <c r="N55" s="2"/>
      <c r="O55" s="2"/>
      <c r="P55" s="2"/>
      <c r="Q55" s="2"/>
    </row>
    <row r="56" thickTop="1">
      <c r="A56" s="10"/>
      <c r="B56" s="48">
        <v>6</v>
      </c>
      <c r="C56" s="49" t="s">
        <v>71</v>
      </c>
      <c r="D56" s="49" t="s">
        <v>7</v>
      </c>
      <c r="E56" s="49" t="s">
        <v>72</v>
      </c>
      <c r="F56" s="49" t="s">
        <v>7</v>
      </c>
      <c r="G56" s="50" t="s">
        <v>46</v>
      </c>
      <c r="H56" s="60">
        <v>1</v>
      </c>
      <c r="I56" s="61">
        <v>0</v>
      </c>
      <c r="J56" s="62">
        <f>ROUND(H56*I56,2)</f>
        <v>0</v>
      </c>
      <c r="K56" s="63">
        <v>0.20999999999999999</v>
      </c>
      <c r="L56" s="64">
        <f>ROUND(J56*1.21,2)</f>
        <v>0</v>
      </c>
      <c r="M56" s="13"/>
      <c r="N56" s="2"/>
      <c r="O56" s="2"/>
      <c r="P56" s="2"/>
      <c r="Q56" s="40">
        <f>IF(ISNUMBER(K56),IF(H56&gt;0,IF(I56&gt;0,J56,0),0),0)</f>
        <v>0</v>
      </c>
      <c r="R56" s="9">
        <f>IF(ISNUMBER(K56)=FALSE,J56,0)</f>
        <v>0</v>
      </c>
    </row>
    <row r="57">
      <c r="A57" s="10"/>
      <c r="B57" s="56" t="s">
        <v>47</v>
      </c>
      <c r="C57" s="1"/>
      <c r="D57" s="1"/>
      <c r="E57" s="57" t="s">
        <v>73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49</v>
      </c>
      <c r="C58" s="1"/>
      <c r="D58" s="1"/>
      <c r="E58" s="57" t="s">
        <v>50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51</v>
      </c>
      <c r="C59" s="1"/>
      <c r="D59" s="1"/>
      <c r="E59" s="57" t="s">
        <v>59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>
      <c r="A60" s="10"/>
      <c r="B60" s="56" t="s">
        <v>53</v>
      </c>
      <c r="C60" s="1"/>
      <c r="D60" s="1"/>
      <c r="E60" s="57" t="s">
        <v>54</v>
      </c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 thickBot="1">
      <c r="A61" s="10"/>
      <c r="B61" s="58" t="s">
        <v>55</v>
      </c>
      <c r="C61" s="31"/>
      <c r="D61" s="31"/>
      <c r="E61" s="29"/>
      <c r="F61" s="31"/>
      <c r="G61" s="31"/>
      <c r="H61" s="59"/>
      <c r="I61" s="31"/>
      <c r="J61" s="59"/>
      <c r="K61" s="31"/>
      <c r="L61" s="31"/>
      <c r="M61" s="13"/>
      <c r="N61" s="2"/>
      <c r="O61" s="2"/>
      <c r="P61" s="2"/>
      <c r="Q61" s="2"/>
    </row>
    <row r="62" thickTop="1">
      <c r="A62" s="10"/>
      <c r="B62" s="48">
        <v>7</v>
      </c>
      <c r="C62" s="49" t="s">
        <v>74</v>
      </c>
      <c r="D62" s="49" t="s">
        <v>7</v>
      </c>
      <c r="E62" s="49" t="s">
        <v>75</v>
      </c>
      <c r="F62" s="49" t="s">
        <v>7</v>
      </c>
      <c r="G62" s="50" t="s">
        <v>46</v>
      </c>
      <c r="H62" s="60">
        <v>1</v>
      </c>
      <c r="I62" s="61">
        <v>0</v>
      </c>
      <c r="J62" s="62">
        <f>ROUND(H62*I62,2)</f>
        <v>0</v>
      </c>
      <c r="K62" s="63">
        <v>0.20999999999999999</v>
      </c>
      <c r="L62" s="64">
        <f>ROUND(J62*1.21,2)</f>
        <v>0</v>
      </c>
      <c r="M62" s="13"/>
      <c r="N62" s="2"/>
      <c r="O62" s="2"/>
      <c r="P62" s="2"/>
      <c r="Q62" s="40">
        <f>IF(ISNUMBER(K62),IF(H62&gt;0,IF(I62&gt;0,J62,0),0),0)</f>
        <v>0</v>
      </c>
      <c r="R62" s="9">
        <f>IF(ISNUMBER(K62)=FALSE,J62,0)</f>
        <v>0</v>
      </c>
    </row>
    <row r="63">
      <c r="A63" s="10"/>
      <c r="B63" s="56" t="s">
        <v>47</v>
      </c>
      <c r="C63" s="1"/>
      <c r="D63" s="1"/>
      <c r="E63" s="57" t="s">
        <v>76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49</v>
      </c>
      <c r="C64" s="1"/>
      <c r="D64" s="1"/>
      <c r="E64" s="57" t="s">
        <v>50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51</v>
      </c>
      <c r="C65" s="1"/>
      <c r="D65" s="1"/>
      <c r="E65" s="57" t="s">
        <v>77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>
      <c r="A66" s="10"/>
      <c r="B66" s="56" t="s">
        <v>53</v>
      </c>
      <c r="C66" s="1"/>
      <c r="D66" s="1"/>
      <c r="E66" s="57" t="s">
        <v>54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 thickBot="1">
      <c r="A67" s="10"/>
      <c r="B67" s="58" t="s">
        <v>55</v>
      </c>
      <c r="C67" s="31"/>
      <c r="D67" s="31"/>
      <c r="E67" s="29"/>
      <c r="F67" s="31"/>
      <c r="G67" s="31"/>
      <c r="H67" s="59"/>
      <c r="I67" s="31"/>
      <c r="J67" s="59"/>
      <c r="K67" s="31"/>
      <c r="L67" s="31"/>
      <c r="M67" s="13"/>
      <c r="N67" s="2"/>
      <c r="O67" s="2"/>
      <c r="P67" s="2"/>
      <c r="Q67" s="2"/>
    </row>
    <row r="68" thickTop="1">
      <c r="A68" s="10"/>
      <c r="B68" s="48">
        <v>8</v>
      </c>
      <c r="C68" s="49" t="s">
        <v>78</v>
      </c>
      <c r="D68" s="49" t="s">
        <v>7</v>
      </c>
      <c r="E68" s="49" t="s">
        <v>79</v>
      </c>
      <c r="F68" s="49" t="s">
        <v>7</v>
      </c>
      <c r="G68" s="50" t="s">
        <v>46</v>
      </c>
      <c r="H68" s="60">
        <v>1</v>
      </c>
      <c r="I68" s="61">
        <v>0</v>
      </c>
      <c r="J68" s="62">
        <f>ROUND(H68*I68,2)</f>
        <v>0</v>
      </c>
      <c r="K68" s="63">
        <v>0.20999999999999999</v>
      </c>
      <c r="L68" s="64">
        <f>ROUND(J68*1.21,2)</f>
        <v>0</v>
      </c>
      <c r="M68" s="13"/>
      <c r="N68" s="2"/>
      <c r="O68" s="2"/>
      <c r="P68" s="2"/>
      <c r="Q68" s="40">
        <f>IF(ISNUMBER(K68),IF(H68&gt;0,IF(I68&gt;0,J68,0),0),0)</f>
        <v>0</v>
      </c>
      <c r="R68" s="9">
        <f>IF(ISNUMBER(K68)=FALSE,J68,0)</f>
        <v>0</v>
      </c>
    </row>
    <row r="69">
      <c r="A69" s="10"/>
      <c r="B69" s="56" t="s">
        <v>47</v>
      </c>
      <c r="C69" s="1"/>
      <c r="D69" s="1"/>
      <c r="E69" s="57" t="s">
        <v>80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49</v>
      </c>
      <c r="C70" s="1"/>
      <c r="D70" s="1"/>
      <c r="E70" s="57" t="s">
        <v>50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51</v>
      </c>
      <c r="C71" s="1"/>
      <c r="D71" s="1"/>
      <c r="E71" s="57" t="s">
        <v>81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53</v>
      </c>
      <c r="C72" s="1"/>
      <c r="D72" s="1"/>
      <c r="E72" s="57" t="s">
        <v>54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 thickBot="1">
      <c r="A73" s="10"/>
      <c r="B73" s="58" t="s">
        <v>55</v>
      </c>
      <c r="C73" s="31"/>
      <c r="D73" s="31"/>
      <c r="E73" s="29"/>
      <c r="F73" s="31"/>
      <c r="G73" s="31"/>
      <c r="H73" s="59"/>
      <c r="I73" s="31"/>
      <c r="J73" s="59"/>
      <c r="K73" s="31"/>
      <c r="L73" s="31"/>
      <c r="M73" s="13"/>
      <c r="N73" s="2"/>
      <c r="O73" s="2"/>
      <c r="P73" s="2"/>
      <c r="Q73" s="2"/>
    </row>
    <row r="74" thickTop="1" thickBot="1" ht="25" customHeight="1">
      <c r="A74" s="10"/>
      <c r="B74" s="1"/>
      <c r="C74" s="65">
        <v>0</v>
      </c>
      <c r="D74" s="1"/>
      <c r="E74" s="65" t="s">
        <v>34</v>
      </c>
      <c r="F74" s="1"/>
      <c r="G74" s="66" t="s">
        <v>82</v>
      </c>
      <c r="H74" s="67">
        <f>J26+J32+J38+J44+J50+J56+J62+J68</f>
        <v>0</v>
      </c>
      <c r="I74" s="66" t="s">
        <v>83</v>
      </c>
      <c r="J74" s="68">
        <f>(L74-H74)</f>
        <v>0</v>
      </c>
      <c r="K74" s="66" t="s">
        <v>84</v>
      </c>
      <c r="L74" s="69">
        <f>ROUND((J26+J32+J38+J44+J50+J56+J62+J68)*1.21,2)</f>
        <v>0</v>
      </c>
      <c r="M74" s="13"/>
      <c r="N74" s="2"/>
      <c r="O74" s="2"/>
      <c r="P74" s="2"/>
      <c r="Q74" s="40">
        <f>0+Q26+Q32+Q38+Q44+Q50+Q56+Q62+Q68</f>
        <v>0</v>
      </c>
      <c r="R74" s="9">
        <f>0+R26+R32+R38+R44+R50+R56+R62+R68</f>
        <v>0</v>
      </c>
      <c r="S74" s="70">
        <f>Q74*(1+J74)+R74</f>
        <v>0</v>
      </c>
    </row>
    <row r="75" thickTop="1" thickBot="1" ht="25" customHeight="1">
      <c r="A75" s="10"/>
      <c r="B75" s="71"/>
      <c r="C75" s="71"/>
      <c r="D75" s="71"/>
      <c r="E75" s="71"/>
      <c r="F75" s="71"/>
      <c r="G75" s="72" t="s">
        <v>85</v>
      </c>
      <c r="H75" s="73">
        <f>0+J26+J32+J38+J44+J50+J56+J62+J68</f>
        <v>0</v>
      </c>
      <c r="I75" s="72" t="s">
        <v>86</v>
      </c>
      <c r="J75" s="74">
        <f>0+J74</f>
        <v>0</v>
      </c>
      <c r="K75" s="72" t="s">
        <v>87</v>
      </c>
      <c r="L75" s="75">
        <f>0+L74</f>
        <v>0</v>
      </c>
      <c r="M75" s="13"/>
      <c r="N75" s="2"/>
      <c r="O75" s="2"/>
      <c r="P75" s="2"/>
      <c r="Q75" s="2"/>
    </row>
    <row r="76">
      <c r="A76" s="14"/>
      <c r="B76" s="4"/>
      <c r="C76" s="4"/>
      <c r="D76" s="4"/>
      <c r="E76" s="4"/>
      <c r="F76" s="4"/>
      <c r="G76" s="4"/>
      <c r="H76" s="76"/>
      <c r="I76" s="4"/>
      <c r="J76" s="76"/>
      <c r="K76" s="4"/>
      <c r="L76" s="4"/>
      <c r="M76" s="15"/>
      <c r="N76" s="2"/>
      <c r="O76" s="2"/>
      <c r="P76" s="2"/>
      <c r="Q76" s="2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"/>
      <c r="O77" s="2"/>
      <c r="P77" s="2"/>
      <c r="Q77" s="2"/>
    </row>
  </sheetData>
  <mergeCells count="55">
    <mergeCell ref="B39:D39"/>
    <mergeCell ref="B40:D40"/>
    <mergeCell ref="B41:D41"/>
    <mergeCell ref="B42:D42"/>
    <mergeCell ref="B43:D43"/>
    <mergeCell ref="B45:D45"/>
    <mergeCell ref="B46:D46"/>
    <mergeCell ref="B47:D47"/>
    <mergeCell ref="B48:D48"/>
    <mergeCell ref="B49:D49"/>
    <mergeCell ref="B51:D51"/>
    <mergeCell ref="B52:D52"/>
    <mergeCell ref="B53:D53"/>
    <mergeCell ref="B54:D54"/>
    <mergeCell ref="B55:D55"/>
    <mergeCell ref="B57:D57"/>
    <mergeCell ref="B58:D58"/>
    <mergeCell ref="B59:D59"/>
    <mergeCell ref="B60:D60"/>
    <mergeCell ref="B61:D61"/>
    <mergeCell ref="B63:D63"/>
    <mergeCell ref="B64:D64"/>
    <mergeCell ref="B65:D65"/>
    <mergeCell ref="B66:D66"/>
    <mergeCell ref="B67:D67"/>
    <mergeCell ref="B69:D69"/>
    <mergeCell ref="B70:D70"/>
    <mergeCell ref="B71:D71"/>
    <mergeCell ref="B72:D72"/>
    <mergeCell ref="B73:D7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0+(H33+H42)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27</v>
      </c>
      <c r="B10" s="1"/>
      <c r="C10" s="17"/>
      <c r="D10" s="1"/>
      <c r="E10" s="1"/>
      <c r="F10" s="1"/>
      <c r="G10" s="18"/>
      <c r="H10" s="1"/>
      <c r="I10" s="38" t="s">
        <v>28</v>
      </c>
      <c r="J10" s="39">
        <f>0+H34+H43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88</v>
      </c>
      <c r="B11" s="1"/>
      <c r="C11" s="1"/>
      <c r="D11" s="1"/>
      <c r="E11" s="1"/>
      <c r="F11" s="1"/>
      <c r="G11" s="38"/>
      <c r="H11" s="1"/>
      <c r="I11" s="38" t="s">
        <v>30</v>
      </c>
      <c r="J11" s="39">
        <f>ROUND(0+((H33+H42)*1.21),2)</f>
        <v>0</v>
      </c>
      <c r="K11" s="1"/>
      <c r="L11" s="1"/>
      <c r="M11" s="13"/>
      <c r="N11" s="2"/>
      <c r="O11" s="2"/>
      <c r="P11" s="2"/>
      <c r="Q11" s="40">
        <f>IF(SUM(K20:K21)&gt;0,ROUND(SUM(S20:S21)/SUM(K20:K21)-1,8),0)</f>
        <v>0</v>
      </c>
      <c r="R11" s="9">
        <f>AVERAGE(J33,J42)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32</v>
      </c>
      <c r="C19" s="41"/>
      <c r="D19" s="41"/>
      <c r="E19" s="41" t="s">
        <v>33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34</v>
      </c>
      <c r="F20" s="1"/>
      <c r="G20" s="1"/>
      <c r="H20" s="1"/>
      <c r="I20" s="1"/>
      <c r="J20" s="1"/>
      <c r="K20" s="45">
        <f>0+J27</f>
        <v>0</v>
      </c>
      <c r="L20" s="45">
        <f>0+L33</f>
        <v>0</v>
      </c>
      <c r="M20" s="13"/>
      <c r="N20" s="2"/>
      <c r="O20" s="2"/>
      <c r="P20" s="2"/>
      <c r="Q20" s="2"/>
      <c r="S20" s="9">
        <f>S33</f>
        <v>0</v>
      </c>
    </row>
    <row r="21">
      <c r="A21" s="10"/>
      <c r="B21" s="43">
        <v>5</v>
      </c>
      <c r="C21" s="1"/>
      <c r="D21" s="1"/>
      <c r="E21" s="44" t="s">
        <v>89</v>
      </c>
      <c r="F21" s="1"/>
      <c r="G21" s="1"/>
      <c r="H21" s="1"/>
      <c r="I21" s="1"/>
      <c r="J21" s="1"/>
      <c r="K21" s="45">
        <f>0+J36</f>
        <v>0</v>
      </c>
      <c r="L21" s="45">
        <f>0+L42</f>
        <v>0</v>
      </c>
      <c r="M21" s="13"/>
      <c r="N21" s="2"/>
      <c r="O21" s="2"/>
      <c r="P21" s="2"/>
      <c r="Q21" s="2"/>
      <c r="S21" s="9">
        <f>S42</f>
        <v>0</v>
      </c>
    </row>
    <row r="22">
      <c r="A22" s="1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5"/>
      <c r="N22" s="2"/>
      <c r="O22" s="2"/>
      <c r="P22" s="2"/>
      <c r="Q22" s="2"/>
    </row>
    <row r="23" ht="14" customHeight="1">
      <c r="A23" s="4"/>
      <c r="B23" s="35" t="s">
        <v>35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10"/>
      <c r="B25" s="41" t="s">
        <v>36</v>
      </c>
      <c r="C25" s="41" t="s">
        <v>32</v>
      </c>
      <c r="D25" s="41" t="s">
        <v>37</v>
      </c>
      <c r="E25" s="41" t="s">
        <v>33</v>
      </c>
      <c r="F25" s="41" t="s">
        <v>38</v>
      </c>
      <c r="G25" s="42" t="s">
        <v>39</v>
      </c>
      <c r="H25" s="23" t="s">
        <v>40</v>
      </c>
      <c r="I25" s="23" t="s">
        <v>41</v>
      </c>
      <c r="J25" s="23" t="s">
        <v>17</v>
      </c>
      <c r="K25" s="42" t="s">
        <v>42</v>
      </c>
      <c r="L25" s="23" t="s">
        <v>18</v>
      </c>
      <c r="M25" s="77"/>
      <c r="N25" s="2"/>
      <c r="O25" s="2"/>
      <c r="P25" s="2"/>
      <c r="Q25" s="2"/>
    </row>
    <row r="26" ht="40" customHeight="1">
      <c r="A26" s="10"/>
      <c r="B26" s="46" t="s">
        <v>43</v>
      </c>
      <c r="C26" s="1"/>
      <c r="D26" s="1"/>
      <c r="E26" s="1"/>
      <c r="F26" s="1"/>
      <c r="G26" s="1"/>
      <c r="H26" s="47"/>
      <c r="I26" s="1"/>
      <c r="J26" s="47"/>
      <c r="K26" s="1"/>
      <c r="L26" s="1"/>
      <c r="M26" s="13"/>
      <c r="N26" s="2"/>
      <c r="O26" s="2"/>
      <c r="P26" s="2"/>
      <c r="Q26" s="2"/>
    </row>
    <row r="27">
      <c r="A27" s="10"/>
      <c r="B27" s="48">
        <v>1</v>
      </c>
      <c r="C27" s="49" t="s">
        <v>90</v>
      </c>
      <c r="D27" s="49" t="s">
        <v>7</v>
      </c>
      <c r="E27" s="49" t="s">
        <v>91</v>
      </c>
      <c r="F27" s="49" t="s">
        <v>7</v>
      </c>
      <c r="G27" s="50" t="s">
        <v>46</v>
      </c>
      <c r="H27" s="51">
        <v>1</v>
      </c>
      <c r="I27" s="52">
        <v>0</v>
      </c>
      <c r="J27" s="53">
        <f>ROUND(H27*I27,2)</f>
        <v>0</v>
      </c>
      <c r="K27" s="54">
        <v>0.20999999999999999</v>
      </c>
      <c r="L27" s="55">
        <f>ROUND(J27*1.21,2)</f>
        <v>0</v>
      </c>
      <c r="M27" s="13"/>
      <c r="N27" s="2"/>
      <c r="O27" s="2"/>
      <c r="P27" s="2"/>
      <c r="Q27" s="40">
        <f>IF(ISNUMBER(K27),IF(H27&gt;0,IF(I27&gt;0,J27,0),0),0)</f>
        <v>0</v>
      </c>
      <c r="R27" s="9">
        <f>IF(ISNUMBER(K27)=FALSE,J27,0)</f>
        <v>0</v>
      </c>
    </row>
    <row r="28">
      <c r="A28" s="10"/>
      <c r="B28" s="56" t="s">
        <v>47</v>
      </c>
      <c r="C28" s="1"/>
      <c r="D28" s="1"/>
      <c r="E28" s="57" t="s">
        <v>92</v>
      </c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56" t="s">
        <v>49</v>
      </c>
      <c r="C29" s="1"/>
      <c r="D29" s="1"/>
      <c r="E29" s="57" t="s">
        <v>50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51</v>
      </c>
      <c r="C30" s="1"/>
      <c r="D30" s="1"/>
      <c r="E30" s="57" t="s">
        <v>52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53</v>
      </c>
      <c r="C31" s="1"/>
      <c r="D31" s="1"/>
      <c r="E31" s="57" t="s">
        <v>54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 thickBot="1">
      <c r="A32" s="10"/>
      <c r="B32" s="58" t="s">
        <v>55</v>
      </c>
      <c r="C32" s="31"/>
      <c r="D32" s="31"/>
      <c r="E32" s="29"/>
      <c r="F32" s="31"/>
      <c r="G32" s="31"/>
      <c r="H32" s="59"/>
      <c r="I32" s="31"/>
      <c r="J32" s="59"/>
      <c r="K32" s="31"/>
      <c r="L32" s="31"/>
      <c r="M32" s="13"/>
      <c r="N32" s="2"/>
      <c r="O32" s="2"/>
      <c r="P32" s="2"/>
      <c r="Q32" s="2"/>
    </row>
    <row r="33" thickTop="1" thickBot="1" ht="25" customHeight="1">
      <c r="A33" s="10"/>
      <c r="B33" s="1"/>
      <c r="C33" s="65">
        <v>0</v>
      </c>
      <c r="D33" s="1"/>
      <c r="E33" s="65" t="s">
        <v>34</v>
      </c>
      <c r="F33" s="1"/>
      <c r="G33" s="66" t="s">
        <v>82</v>
      </c>
      <c r="H33" s="67">
        <f>0+J27</f>
        <v>0</v>
      </c>
      <c r="I33" s="66" t="s">
        <v>83</v>
      </c>
      <c r="J33" s="68">
        <f>(L33-H33)</f>
        <v>0</v>
      </c>
      <c r="K33" s="66" t="s">
        <v>84</v>
      </c>
      <c r="L33" s="69">
        <f>ROUND((0+J27)*1.21,2)</f>
        <v>0</v>
      </c>
      <c r="M33" s="13"/>
      <c r="N33" s="2"/>
      <c r="O33" s="2"/>
      <c r="P33" s="2"/>
      <c r="Q33" s="40">
        <f>0+Q27</f>
        <v>0</v>
      </c>
      <c r="R33" s="9">
        <f>0+R27</f>
        <v>0</v>
      </c>
      <c r="S33" s="70">
        <f>Q33*(1+J33)+R33</f>
        <v>0</v>
      </c>
    </row>
    <row r="34" thickTop="1" thickBot="1" ht="25" customHeight="1">
      <c r="A34" s="10"/>
      <c r="B34" s="71"/>
      <c r="C34" s="71"/>
      <c r="D34" s="71"/>
      <c r="E34" s="71"/>
      <c r="F34" s="71"/>
      <c r="G34" s="72" t="s">
        <v>85</v>
      </c>
      <c r="H34" s="73">
        <f>0+J27</f>
        <v>0</v>
      </c>
      <c r="I34" s="72" t="s">
        <v>86</v>
      </c>
      <c r="J34" s="74">
        <f>0+J33</f>
        <v>0</v>
      </c>
      <c r="K34" s="72" t="s">
        <v>87</v>
      </c>
      <c r="L34" s="75">
        <f>0+L33</f>
        <v>0</v>
      </c>
      <c r="M34" s="13"/>
      <c r="N34" s="2"/>
      <c r="O34" s="2"/>
      <c r="P34" s="2"/>
      <c r="Q34" s="2"/>
    </row>
    <row r="35" ht="40" customHeight="1">
      <c r="A35" s="10"/>
      <c r="B35" s="78" t="s">
        <v>93</v>
      </c>
      <c r="C35" s="1"/>
      <c r="D35" s="1"/>
      <c r="E35" s="1"/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48">
        <v>2</v>
      </c>
      <c r="C36" s="49" t="s">
        <v>94</v>
      </c>
      <c r="D36" s="49" t="s">
        <v>7</v>
      </c>
      <c r="E36" s="49" t="s">
        <v>95</v>
      </c>
      <c r="F36" s="49" t="s">
        <v>7</v>
      </c>
      <c r="G36" s="50" t="s">
        <v>96</v>
      </c>
      <c r="H36" s="51">
        <v>918</v>
      </c>
      <c r="I36" s="52">
        <v>0</v>
      </c>
      <c r="J36" s="53">
        <f>ROUND(H36*I36,2)</f>
        <v>0</v>
      </c>
      <c r="K36" s="54">
        <v>0.20999999999999999</v>
      </c>
      <c r="L36" s="55">
        <f>ROUND(J36*1.21,2)</f>
        <v>0</v>
      </c>
      <c r="M36" s="13"/>
      <c r="N36" s="2"/>
      <c r="O36" s="2"/>
      <c r="P36" s="2"/>
      <c r="Q36" s="40">
        <f>IF(ISNUMBER(K36),IF(H36&gt;0,IF(I36&gt;0,J36,0),0),0)</f>
        <v>0</v>
      </c>
      <c r="R36" s="9">
        <f>IF(ISNUMBER(K36)=FALSE,J36,0)</f>
        <v>0</v>
      </c>
    </row>
    <row r="37">
      <c r="A37" s="10"/>
      <c r="B37" s="56" t="s">
        <v>47</v>
      </c>
      <c r="C37" s="1"/>
      <c r="D37" s="1"/>
      <c r="E37" s="57" t="s">
        <v>97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49</v>
      </c>
      <c r="C38" s="1"/>
      <c r="D38" s="1"/>
      <c r="E38" s="57" t="s">
        <v>98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51</v>
      </c>
      <c r="C39" s="1"/>
      <c r="D39" s="1"/>
      <c r="E39" s="57" t="s">
        <v>99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53</v>
      </c>
      <c r="C40" s="1"/>
      <c r="D40" s="1"/>
      <c r="E40" s="57" t="s">
        <v>54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 thickBot="1">
      <c r="A41" s="10"/>
      <c r="B41" s="58" t="s">
        <v>55</v>
      </c>
      <c r="C41" s="31"/>
      <c r="D41" s="31"/>
      <c r="E41" s="29"/>
      <c r="F41" s="31"/>
      <c r="G41" s="31"/>
      <c r="H41" s="59"/>
      <c r="I41" s="31"/>
      <c r="J41" s="59"/>
      <c r="K41" s="31"/>
      <c r="L41" s="31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5">
        <v>5</v>
      </c>
      <c r="D42" s="1"/>
      <c r="E42" s="65" t="s">
        <v>89</v>
      </c>
      <c r="F42" s="1"/>
      <c r="G42" s="66" t="s">
        <v>82</v>
      </c>
      <c r="H42" s="67">
        <f>0+J36</f>
        <v>0</v>
      </c>
      <c r="I42" s="66" t="s">
        <v>83</v>
      </c>
      <c r="J42" s="68">
        <f>(L42-H42)</f>
        <v>0</v>
      </c>
      <c r="K42" s="66" t="s">
        <v>84</v>
      </c>
      <c r="L42" s="69">
        <f>ROUND((0+J36)*1.21,2)</f>
        <v>0</v>
      </c>
      <c r="M42" s="13"/>
      <c r="N42" s="2"/>
      <c r="O42" s="2"/>
      <c r="P42" s="2"/>
      <c r="Q42" s="40">
        <f>0+Q36</f>
        <v>0</v>
      </c>
      <c r="R42" s="9">
        <f>0+R36</f>
        <v>0</v>
      </c>
      <c r="S42" s="70">
        <f>Q42*(1+J42)+R42</f>
        <v>0</v>
      </c>
    </row>
    <row r="43" thickTop="1" thickBot="1" ht="25" customHeight="1">
      <c r="A43" s="10"/>
      <c r="B43" s="71"/>
      <c r="C43" s="71"/>
      <c r="D43" s="71"/>
      <c r="E43" s="71"/>
      <c r="F43" s="71"/>
      <c r="G43" s="72" t="s">
        <v>85</v>
      </c>
      <c r="H43" s="73">
        <f>0+J36</f>
        <v>0</v>
      </c>
      <c r="I43" s="72" t="s">
        <v>86</v>
      </c>
      <c r="J43" s="74">
        <f>0+J42</f>
        <v>0</v>
      </c>
      <c r="K43" s="72" t="s">
        <v>87</v>
      </c>
      <c r="L43" s="75">
        <f>0+L42</f>
        <v>0</v>
      </c>
      <c r="M43" s="13"/>
      <c r="N43" s="2"/>
      <c r="O43" s="2"/>
      <c r="P43" s="2"/>
      <c r="Q43" s="2"/>
    </row>
    <row r="44">
      <c r="A44" s="14"/>
      <c r="B44" s="4"/>
      <c r="C44" s="4"/>
      <c r="D44" s="4"/>
      <c r="E44" s="4"/>
      <c r="F44" s="4"/>
      <c r="G44" s="4"/>
      <c r="H44" s="76"/>
      <c r="I44" s="4"/>
      <c r="J44" s="76"/>
      <c r="K44" s="4"/>
      <c r="L44" s="4"/>
      <c r="M44" s="15"/>
      <c r="N44" s="2"/>
      <c r="O44" s="2"/>
      <c r="P44" s="2"/>
      <c r="Q44" s="2"/>
    </row>
    <row r="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2"/>
      <c r="O45" s="2"/>
      <c r="P45" s="2"/>
      <c r="Q45" s="2"/>
    </row>
  </sheetData>
  <mergeCells count="2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9:D29"/>
    <mergeCell ref="B30:D30"/>
    <mergeCell ref="B31:D31"/>
    <mergeCell ref="B32:D32"/>
    <mergeCell ref="B26:L26"/>
    <mergeCell ref="B20:D20"/>
    <mergeCell ref="B37:D37"/>
    <mergeCell ref="B38:D38"/>
    <mergeCell ref="B39:D39"/>
    <mergeCell ref="B40:D40"/>
    <mergeCell ref="B41:D41"/>
    <mergeCell ref="B35:L35"/>
    <mergeCell ref="B21:D21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0+(H83+H152+H173+H224+H293+H356+H443+H470+H485+H674)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27</v>
      </c>
      <c r="B10" s="1"/>
      <c r="C10" s="17"/>
      <c r="D10" s="1"/>
      <c r="E10" s="1"/>
      <c r="F10" s="1"/>
      <c r="G10" s="18"/>
      <c r="H10" s="1"/>
      <c r="I10" s="38" t="s">
        <v>28</v>
      </c>
      <c r="J10" s="39">
        <f>0+H84+H153+H174+H225+H294+H357+H444+H471+H486+H675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100</v>
      </c>
      <c r="B11" s="1"/>
      <c r="C11" s="1"/>
      <c r="D11" s="1"/>
      <c r="E11" s="1"/>
      <c r="F11" s="1"/>
      <c r="G11" s="38"/>
      <c r="H11" s="1"/>
      <c r="I11" s="38" t="s">
        <v>30</v>
      </c>
      <c r="J11" s="39">
        <f>ROUND(0+((H83+H152+H173+H224+H293+H356+H443+H470+H485+H674)*1.21),2)</f>
        <v>0</v>
      </c>
      <c r="K11" s="1"/>
      <c r="L11" s="1"/>
      <c r="M11" s="13"/>
      <c r="N11" s="2"/>
      <c r="O11" s="2"/>
      <c r="P11" s="2"/>
      <c r="Q11" s="40">
        <f>IF(SUM(K20:K29)&gt;0,ROUND(SUM(S20:S29)/SUM(K20:K29)-1,8),0)</f>
        <v>0</v>
      </c>
      <c r="R11" s="9">
        <f>AVERAGE(J83,J152,J173,J224,J293,J356,J443,J470,J485,J674)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32</v>
      </c>
      <c r="C19" s="41"/>
      <c r="D19" s="41"/>
      <c r="E19" s="41" t="s">
        <v>33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34</v>
      </c>
      <c r="F20" s="1"/>
      <c r="G20" s="1"/>
      <c r="H20" s="1"/>
      <c r="I20" s="1"/>
      <c r="J20" s="1"/>
      <c r="K20" s="45">
        <f>0+J35+J41+J47+J53+J59+J65+J71+J77</f>
        <v>0</v>
      </c>
      <c r="L20" s="45">
        <f>0+L83</f>
        <v>0</v>
      </c>
      <c r="M20" s="13"/>
      <c r="N20" s="2"/>
      <c r="O20" s="2"/>
      <c r="P20" s="2"/>
      <c r="Q20" s="2"/>
      <c r="S20" s="9">
        <f>S83</f>
        <v>0</v>
      </c>
    </row>
    <row r="21">
      <c r="A21" s="10"/>
      <c r="B21" s="43">
        <v>1</v>
      </c>
      <c r="C21" s="1"/>
      <c r="D21" s="1"/>
      <c r="E21" s="44" t="s">
        <v>101</v>
      </c>
      <c r="F21" s="1"/>
      <c r="G21" s="1"/>
      <c r="H21" s="1"/>
      <c r="I21" s="1"/>
      <c r="J21" s="1"/>
      <c r="K21" s="45">
        <f>0+J86+J92+J98+J104+J110+J116+J122+J128+J134+J140+J146</f>
        <v>0</v>
      </c>
      <c r="L21" s="45">
        <f>0+L152</f>
        <v>0</v>
      </c>
      <c r="M21" s="13"/>
      <c r="N21" s="2"/>
      <c r="O21" s="2"/>
      <c r="P21" s="2"/>
      <c r="Q21" s="2"/>
      <c r="S21" s="9">
        <f>S152</f>
        <v>0</v>
      </c>
    </row>
    <row r="22">
      <c r="A22" s="10"/>
      <c r="B22" s="43">
        <v>2</v>
      </c>
      <c r="C22" s="1"/>
      <c r="D22" s="1"/>
      <c r="E22" s="44" t="s">
        <v>102</v>
      </c>
      <c r="F22" s="1"/>
      <c r="G22" s="1"/>
      <c r="H22" s="1"/>
      <c r="I22" s="1"/>
      <c r="J22" s="1"/>
      <c r="K22" s="45">
        <f>0+J155+J161+J167</f>
        <v>0</v>
      </c>
      <c r="L22" s="45">
        <f>0+L173</f>
        <v>0</v>
      </c>
      <c r="M22" s="13"/>
      <c r="N22" s="2"/>
      <c r="O22" s="2"/>
      <c r="P22" s="2"/>
      <c r="Q22" s="2"/>
      <c r="S22" s="9">
        <f>S173</f>
        <v>0</v>
      </c>
    </row>
    <row r="23">
      <c r="A23" s="10"/>
      <c r="B23" s="43">
        <v>3</v>
      </c>
      <c r="C23" s="1"/>
      <c r="D23" s="1"/>
      <c r="E23" s="44" t="s">
        <v>103</v>
      </c>
      <c r="F23" s="1"/>
      <c r="G23" s="1"/>
      <c r="H23" s="1"/>
      <c r="I23" s="1"/>
      <c r="J23" s="1"/>
      <c r="K23" s="45">
        <f>0+J176+J182+J188+J194+J200+J206+J212+J218</f>
        <v>0</v>
      </c>
      <c r="L23" s="45">
        <f>0+L224</f>
        <v>0</v>
      </c>
      <c r="M23" s="13"/>
      <c r="N23" s="2"/>
      <c r="O23" s="2"/>
      <c r="P23" s="2"/>
      <c r="Q23" s="2"/>
      <c r="S23" s="9">
        <f>S224</f>
        <v>0</v>
      </c>
    </row>
    <row r="24">
      <c r="A24" s="10"/>
      <c r="B24" s="43">
        <v>4</v>
      </c>
      <c r="C24" s="1"/>
      <c r="D24" s="1"/>
      <c r="E24" s="44" t="s">
        <v>104</v>
      </c>
      <c r="F24" s="1"/>
      <c r="G24" s="1"/>
      <c r="H24" s="1"/>
      <c r="I24" s="1"/>
      <c r="J24" s="1"/>
      <c r="K24" s="45">
        <f>0+J227+J233+J239+J245+J251+J257+J263+J269+J275+J281+J287</f>
        <v>0</v>
      </c>
      <c r="L24" s="45">
        <f>0+L293</f>
        <v>0</v>
      </c>
      <c r="M24" s="13"/>
      <c r="N24" s="2"/>
      <c r="O24" s="2"/>
      <c r="P24" s="2"/>
      <c r="Q24" s="2"/>
      <c r="S24" s="9">
        <f>S293</f>
        <v>0</v>
      </c>
    </row>
    <row r="25">
      <c r="A25" s="10"/>
      <c r="B25" s="43">
        <v>5</v>
      </c>
      <c r="C25" s="1"/>
      <c r="D25" s="1"/>
      <c r="E25" s="44" t="s">
        <v>89</v>
      </c>
      <c r="F25" s="1"/>
      <c r="G25" s="1"/>
      <c r="H25" s="1"/>
      <c r="I25" s="1"/>
      <c r="J25" s="1"/>
      <c r="K25" s="45">
        <f>0+J296+J302+J308+J314+J320+J326+J332+J338+J344+J350</f>
        <v>0</v>
      </c>
      <c r="L25" s="45">
        <f>0+L356</f>
        <v>0</v>
      </c>
      <c r="M25" s="77"/>
      <c r="N25" s="2"/>
      <c r="O25" s="2"/>
      <c r="P25" s="2"/>
      <c r="Q25" s="2"/>
      <c r="S25" s="9">
        <f>S356</f>
        <v>0</v>
      </c>
    </row>
    <row r="26">
      <c r="A26" s="10"/>
      <c r="B26" s="43">
        <v>6</v>
      </c>
      <c r="C26" s="1"/>
      <c r="D26" s="1"/>
      <c r="E26" s="44" t="s">
        <v>105</v>
      </c>
      <c r="F26" s="1"/>
      <c r="G26" s="1"/>
      <c r="H26" s="1"/>
      <c r="I26" s="1"/>
      <c r="J26" s="1"/>
      <c r="K26" s="45">
        <f>0+J359+J365+J371+J377+J383+J389+J395+J401+J407+J413+J419+J425+J431+J437</f>
        <v>0</v>
      </c>
      <c r="L26" s="45">
        <f>0+L443</f>
        <v>0</v>
      </c>
      <c r="M26" s="77"/>
      <c r="N26" s="2"/>
      <c r="O26" s="2"/>
      <c r="P26" s="2"/>
      <c r="Q26" s="2"/>
      <c r="S26" s="9">
        <f>S443</f>
        <v>0</v>
      </c>
    </row>
    <row r="27">
      <c r="A27" s="10"/>
      <c r="B27" s="43">
        <v>7</v>
      </c>
      <c r="C27" s="1"/>
      <c r="D27" s="1"/>
      <c r="E27" s="44" t="s">
        <v>106</v>
      </c>
      <c r="F27" s="1"/>
      <c r="G27" s="1"/>
      <c r="H27" s="1"/>
      <c r="I27" s="1"/>
      <c r="J27" s="1"/>
      <c r="K27" s="45">
        <f>0+J446+J452+J458+J464</f>
        <v>0</v>
      </c>
      <c r="L27" s="45">
        <f>0+L470</f>
        <v>0</v>
      </c>
      <c r="M27" s="77"/>
      <c r="N27" s="2"/>
      <c r="O27" s="2"/>
      <c r="P27" s="2"/>
      <c r="Q27" s="2"/>
      <c r="S27" s="9">
        <f>S470</f>
        <v>0</v>
      </c>
    </row>
    <row r="28">
      <c r="A28" s="10"/>
      <c r="B28" s="43">
        <v>8</v>
      </c>
      <c r="C28" s="1"/>
      <c r="D28" s="1"/>
      <c r="E28" s="44" t="s">
        <v>107</v>
      </c>
      <c r="F28" s="1"/>
      <c r="G28" s="1"/>
      <c r="H28" s="1"/>
      <c r="I28" s="1"/>
      <c r="J28" s="1"/>
      <c r="K28" s="45">
        <f>0+J473+J479</f>
        <v>0</v>
      </c>
      <c r="L28" s="45">
        <f>0+L485</f>
        <v>0</v>
      </c>
      <c r="M28" s="77"/>
      <c r="N28" s="2"/>
      <c r="O28" s="2"/>
      <c r="P28" s="2"/>
      <c r="Q28" s="2"/>
      <c r="S28" s="9">
        <f>S485</f>
        <v>0</v>
      </c>
    </row>
    <row r="29">
      <c r="A29" s="10"/>
      <c r="B29" s="43">
        <v>9</v>
      </c>
      <c r="C29" s="1"/>
      <c r="D29" s="1"/>
      <c r="E29" s="44" t="s">
        <v>108</v>
      </c>
      <c r="F29" s="1"/>
      <c r="G29" s="1"/>
      <c r="H29" s="1"/>
      <c r="I29" s="1"/>
      <c r="J29" s="1"/>
      <c r="K29" s="45">
        <f>0+J488+J494+J500+J506+J512+J518+J524+J530+J536+J542+J548+J554+J560+J566+J572+J578+J584+J590+J596+J602+J608+J614+J620+J626+J632+J638+J644+J650+J656+J662+J668</f>
        <v>0</v>
      </c>
      <c r="L29" s="45">
        <f>0+L674</f>
        <v>0</v>
      </c>
      <c r="M29" s="77"/>
      <c r="N29" s="2"/>
      <c r="O29" s="2"/>
      <c r="P29" s="2"/>
      <c r="Q29" s="2"/>
      <c r="S29" s="9">
        <f>S674</f>
        <v>0</v>
      </c>
    </row>
    <row r="30">
      <c r="A30" s="1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9"/>
      <c r="N30" s="2"/>
      <c r="O30" s="2"/>
      <c r="P30" s="2"/>
      <c r="Q30" s="2"/>
    </row>
    <row r="31" ht="14" customHeight="1">
      <c r="A31" s="4"/>
      <c r="B31" s="35" t="s">
        <v>35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80"/>
      <c r="N32" s="2"/>
      <c r="O32" s="2"/>
      <c r="P32" s="2"/>
      <c r="Q32" s="2"/>
    </row>
    <row r="33" ht="18" customHeight="1">
      <c r="A33" s="10"/>
      <c r="B33" s="41" t="s">
        <v>36</v>
      </c>
      <c r="C33" s="41" t="s">
        <v>32</v>
      </c>
      <c r="D33" s="41" t="s">
        <v>37</v>
      </c>
      <c r="E33" s="41" t="s">
        <v>33</v>
      </c>
      <c r="F33" s="41" t="s">
        <v>38</v>
      </c>
      <c r="G33" s="42" t="s">
        <v>39</v>
      </c>
      <c r="H33" s="23" t="s">
        <v>40</v>
      </c>
      <c r="I33" s="23" t="s">
        <v>41</v>
      </c>
      <c r="J33" s="23" t="s">
        <v>17</v>
      </c>
      <c r="K33" s="42" t="s">
        <v>42</v>
      </c>
      <c r="L33" s="23" t="s">
        <v>18</v>
      </c>
      <c r="M33" s="77"/>
      <c r="N33" s="2"/>
      <c r="O33" s="2"/>
      <c r="P33" s="2"/>
      <c r="Q33" s="2"/>
    </row>
    <row r="34" ht="40" customHeight="1">
      <c r="A34" s="10"/>
      <c r="B34" s="46" t="s">
        <v>43</v>
      </c>
      <c r="C34" s="1"/>
      <c r="D34" s="1"/>
      <c r="E34" s="1"/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>
      <c r="A35" s="10"/>
      <c r="B35" s="48">
        <v>1</v>
      </c>
      <c r="C35" s="49" t="s">
        <v>109</v>
      </c>
      <c r="D35" s="49" t="s">
        <v>110</v>
      </c>
      <c r="E35" s="49" t="s">
        <v>111</v>
      </c>
      <c r="F35" s="49" t="s">
        <v>7</v>
      </c>
      <c r="G35" s="50" t="s">
        <v>112</v>
      </c>
      <c r="H35" s="51">
        <v>269.72800000000001</v>
      </c>
      <c r="I35" s="52">
        <v>0</v>
      </c>
      <c r="J35" s="53">
        <f>ROUND(H35*I35,2)</f>
        <v>0</v>
      </c>
      <c r="K35" s="54">
        <v>0.20999999999999999</v>
      </c>
      <c r="L35" s="55">
        <f>ROUND(J35*1.21,2)</f>
        <v>0</v>
      </c>
      <c r="M35" s="13"/>
      <c r="N35" s="2"/>
      <c r="O35" s="2"/>
      <c r="P35" s="2"/>
      <c r="Q35" s="40">
        <f>IF(ISNUMBER(K35),IF(H35&gt;0,IF(I35&gt;0,J35,0),0),0)</f>
        <v>0</v>
      </c>
      <c r="R35" s="9">
        <f>IF(ISNUMBER(K35)=FALSE,J35,0)</f>
        <v>0</v>
      </c>
    </row>
    <row r="36">
      <c r="A36" s="10"/>
      <c r="B36" s="56" t="s">
        <v>47</v>
      </c>
      <c r="C36" s="1"/>
      <c r="D36" s="1"/>
      <c r="E36" s="57" t="s">
        <v>113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49</v>
      </c>
      <c r="C37" s="1"/>
      <c r="D37" s="1"/>
      <c r="E37" s="57" t="s">
        <v>114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51</v>
      </c>
      <c r="C38" s="1"/>
      <c r="D38" s="1"/>
      <c r="E38" s="57" t="s">
        <v>115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53</v>
      </c>
      <c r="C39" s="1"/>
      <c r="D39" s="1"/>
      <c r="E39" s="57" t="s">
        <v>54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 thickBot="1">
      <c r="A40" s="10"/>
      <c r="B40" s="58" t="s">
        <v>55</v>
      </c>
      <c r="C40" s="31"/>
      <c r="D40" s="31"/>
      <c r="E40" s="29"/>
      <c r="F40" s="31"/>
      <c r="G40" s="31"/>
      <c r="H40" s="59"/>
      <c r="I40" s="31"/>
      <c r="J40" s="59"/>
      <c r="K40" s="31"/>
      <c r="L40" s="31"/>
      <c r="M40" s="13"/>
      <c r="N40" s="2"/>
      <c r="O40" s="2"/>
      <c r="P40" s="2"/>
      <c r="Q40" s="2"/>
    </row>
    <row r="41" thickTop="1">
      <c r="A41" s="10"/>
      <c r="B41" s="48">
        <v>2</v>
      </c>
      <c r="C41" s="49" t="s">
        <v>109</v>
      </c>
      <c r="D41" s="49" t="s">
        <v>116</v>
      </c>
      <c r="E41" s="49" t="s">
        <v>111</v>
      </c>
      <c r="F41" s="49" t="s">
        <v>7</v>
      </c>
      <c r="G41" s="50" t="s">
        <v>112</v>
      </c>
      <c r="H41" s="60">
        <v>105.80800000000001</v>
      </c>
      <c r="I41" s="61">
        <v>0</v>
      </c>
      <c r="J41" s="62">
        <f>ROUND(H41*I41,2)</f>
        <v>0</v>
      </c>
      <c r="K41" s="63">
        <v>0.20999999999999999</v>
      </c>
      <c r="L41" s="64">
        <f>ROUND(J41*1.21,2)</f>
        <v>0</v>
      </c>
      <c r="M41" s="13"/>
      <c r="N41" s="2"/>
      <c r="O41" s="2"/>
      <c r="P41" s="2"/>
      <c r="Q41" s="40">
        <f>IF(ISNUMBER(K41),IF(H41&gt;0,IF(I41&gt;0,J41,0),0),0)</f>
        <v>0</v>
      </c>
      <c r="R41" s="9">
        <f>IF(ISNUMBER(K41)=FALSE,J41,0)</f>
        <v>0</v>
      </c>
    </row>
    <row r="42">
      <c r="A42" s="10"/>
      <c r="B42" s="56" t="s">
        <v>47</v>
      </c>
      <c r="C42" s="1"/>
      <c r="D42" s="1"/>
      <c r="E42" s="57" t="s">
        <v>117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>
      <c r="A43" s="10"/>
      <c r="B43" s="56" t="s">
        <v>49</v>
      </c>
      <c r="C43" s="1"/>
      <c r="D43" s="1"/>
      <c r="E43" s="57" t="s">
        <v>118</v>
      </c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>
      <c r="A44" s="10"/>
      <c r="B44" s="56" t="s">
        <v>51</v>
      </c>
      <c r="C44" s="1"/>
      <c r="D44" s="1"/>
      <c r="E44" s="57" t="s">
        <v>115</v>
      </c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56" t="s">
        <v>53</v>
      </c>
      <c r="C45" s="1"/>
      <c r="D45" s="1"/>
      <c r="E45" s="57" t="s">
        <v>54</v>
      </c>
      <c r="F45" s="1"/>
      <c r="G45" s="1"/>
      <c r="H45" s="47"/>
      <c r="I45" s="1"/>
      <c r="J45" s="47"/>
      <c r="K45" s="1"/>
      <c r="L45" s="1"/>
      <c r="M45" s="13"/>
      <c r="N45" s="2"/>
      <c r="O45" s="2"/>
      <c r="P45" s="2"/>
      <c r="Q45" s="2"/>
    </row>
    <row r="46" thickBot="1">
      <c r="A46" s="10"/>
      <c r="B46" s="58" t="s">
        <v>55</v>
      </c>
      <c r="C46" s="31"/>
      <c r="D46" s="31"/>
      <c r="E46" s="29"/>
      <c r="F46" s="31"/>
      <c r="G46" s="31"/>
      <c r="H46" s="59"/>
      <c r="I46" s="31"/>
      <c r="J46" s="59"/>
      <c r="K46" s="31"/>
      <c r="L46" s="31"/>
      <c r="M46" s="13"/>
      <c r="N46" s="2"/>
      <c r="O46" s="2"/>
      <c r="P46" s="2"/>
      <c r="Q46" s="2"/>
    </row>
    <row r="47" thickTop="1">
      <c r="A47" s="10"/>
      <c r="B47" s="48">
        <v>3</v>
      </c>
      <c r="C47" s="49" t="s">
        <v>119</v>
      </c>
      <c r="D47" s="49" t="s">
        <v>110</v>
      </c>
      <c r="E47" s="49" t="s">
        <v>120</v>
      </c>
      <c r="F47" s="49" t="s">
        <v>7</v>
      </c>
      <c r="G47" s="50" t="s">
        <v>112</v>
      </c>
      <c r="H47" s="60">
        <v>161.61000000000001</v>
      </c>
      <c r="I47" s="61">
        <v>0</v>
      </c>
      <c r="J47" s="62">
        <f>ROUND(H47*I47,2)</f>
        <v>0</v>
      </c>
      <c r="K47" s="63">
        <v>0.20999999999999999</v>
      </c>
      <c r="L47" s="64">
        <f>ROUND(J47*1.21,2)</f>
        <v>0</v>
      </c>
      <c r="M47" s="13"/>
      <c r="N47" s="2"/>
      <c r="O47" s="2"/>
      <c r="P47" s="2"/>
      <c r="Q47" s="40">
        <f>IF(ISNUMBER(K47),IF(H47&gt;0,IF(I47&gt;0,J47,0),0),0)</f>
        <v>0</v>
      </c>
      <c r="R47" s="9">
        <f>IF(ISNUMBER(K47)=FALSE,J47,0)</f>
        <v>0</v>
      </c>
    </row>
    <row r="48">
      <c r="A48" s="10"/>
      <c r="B48" s="56" t="s">
        <v>47</v>
      </c>
      <c r="C48" s="1"/>
      <c r="D48" s="1"/>
      <c r="E48" s="57" t="s">
        <v>121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49</v>
      </c>
      <c r="C49" s="1"/>
      <c r="D49" s="1"/>
      <c r="E49" s="57" t="s">
        <v>122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>
      <c r="A50" s="10"/>
      <c r="B50" s="56" t="s">
        <v>51</v>
      </c>
      <c r="C50" s="1"/>
      <c r="D50" s="1"/>
      <c r="E50" s="57" t="s">
        <v>115</v>
      </c>
      <c r="F50" s="1"/>
      <c r="G50" s="1"/>
      <c r="H50" s="47"/>
      <c r="I50" s="1"/>
      <c r="J50" s="47"/>
      <c r="K50" s="1"/>
      <c r="L50" s="1"/>
      <c r="M50" s="13"/>
      <c r="N50" s="2"/>
      <c r="O50" s="2"/>
      <c r="P50" s="2"/>
      <c r="Q50" s="2"/>
    </row>
    <row r="51">
      <c r="A51" s="10"/>
      <c r="B51" s="56" t="s">
        <v>53</v>
      </c>
      <c r="C51" s="1"/>
      <c r="D51" s="1"/>
      <c r="E51" s="57" t="s">
        <v>54</v>
      </c>
      <c r="F51" s="1"/>
      <c r="G51" s="1"/>
      <c r="H51" s="47"/>
      <c r="I51" s="1"/>
      <c r="J51" s="47"/>
      <c r="K51" s="1"/>
      <c r="L51" s="1"/>
      <c r="M51" s="13"/>
      <c r="N51" s="2"/>
      <c r="O51" s="2"/>
      <c r="P51" s="2"/>
      <c r="Q51" s="2"/>
    </row>
    <row r="52" thickBot="1">
      <c r="A52" s="10"/>
      <c r="B52" s="58" t="s">
        <v>55</v>
      </c>
      <c r="C52" s="31"/>
      <c r="D52" s="31"/>
      <c r="E52" s="29"/>
      <c r="F52" s="31"/>
      <c r="G52" s="31"/>
      <c r="H52" s="59"/>
      <c r="I52" s="31"/>
      <c r="J52" s="59"/>
      <c r="K52" s="31"/>
      <c r="L52" s="31"/>
      <c r="M52" s="13"/>
      <c r="N52" s="2"/>
      <c r="O52" s="2"/>
      <c r="P52" s="2"/>
      <c r="Q52" s="2"/>
    </row>
    <row r="53" thickTop="1">
      <c r="A53" s="10"/>
      <c r="B53" s="48">
        <v>4</v>
      </c>
      <c r="C53" s="49" t="s">
        <v>119</v>
      </c>
      <c r="D53" s="49" t="s">
        <v>116</v>
      </c>
      <c r="E53" s="49" t="s">
        <v>120</v>
      </c>
      <c r="F53" s="49" t="s">
        <v>7</v>
      </c>
      <c r="G53" s="50" t="s">
        <v>112</v>
      </c>
      <c r="H53" s="60">
        <v>183.608</v>
      </c>
      <c r="I53" s="61">
        <v>0</v>
      </c>
      <c r="J53" s="62">
        <f>ROUND(H53*I53,2)</f>
        <v>0</v>
      </c>
      <c r="K53" s="63">
        <v>0.20999999999999999</v>
      </c>
      <c r="L53" s="64">
        <f>ROUND(J53*1.21,2)</f>
        <v>0</v>
      </c>
      <c r="M53" s="13"/>
      <c r="N53" s="2"/>
      <c r="O53" s="2"/>
      <c r="P53" s="2"/>
      <c r="Q53" s="40">
        <f>IF(ISNUMBER(K53),IF(H53&gt;0,IF(I53&gt;0,J53,0),0),0)</f>
        <v>0</v>
      </c>
      <c r="R53" s="9">
        <f>IF(ISNUMBER(K53)=FALSE,J53,0)</f>
        <v>0</v>
      </c>
    </row>
    <row r="54">
      <c r="A54" s="10"/>
      <c r="B54" s="56" t="s">
        <v>47</v>
      </c>
      <c r="C54" s="1"/>
      <c r="D54" s="1"/>
      <c r="E54" s="57" t="s">
        <v>123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>
      <c r="A55" s="10"/>
      <c r="B55" s="56" t="s">
        <v>49</v>
      </c>
      <c r="C55" s="1"/>
      <c r="D55" s="1"/>
      <c r="E55" s="57" t="s">
        <v>124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51</v>
      </c>
      <c r="C56" s="1"/>
      <c r="D56" s="1"/>
      <c r="E56" s="57" t="s">
        <v>115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53</v>
      </c>
      <c r="C57" s="1"/>
      <c r="D57" s="1"/>
      <c r="E57" s="57" t="s">
        <v>54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 thickBot="1">
      <c r="A58" s="10"/>
      <c r="B58" s="58" t="s">
        <v>55</v>
      </c>
      <c r="C58" s="31"/>
      <c r="D58" s="31"/>
      <c r="E58" s="29"/>
      <c r="F58" s="31"/>
      <c r="G58" s="31"/>
      <c r="H58" s="59"/>
      <c r="I58" s="31"/>
      <c r="J58" s="59"/>
      <c r="K58" s="31"/>
      <c r="L58" s="31"/>
      <c r="M58" s="13"/>
      <c r="N58" s="2"/>
      <c r="O58" s="2"/>
      <c r="P58" s="2"/>
      <c r="Q58" s="2"/>
    </row>
    <row r="59" thickTop="1">
      <c r="A59" s="10"/>
      <c r="B59" s="48">
        <v>5</v>
      </c>
      <c r="C59" s="49" t="s">
        <v>125</v>
      </c>
      <c r="D59" s="49" t="s">
        <v>7</v>
      </c>
      <c r="E59" s="49" t="s">
        <v>126</v>
      </c>
      <c r="F59" s="49" t="s">
        <v>7</v>
      </c>
      <c r="G59" s="50" t="s">
        <v>112</v>
      </c>
      <c r="H59" s="60">
        <v>9.2520000000000007</v>
      </c>
      <c r="I59" s="61">
        <v>0</v>
      </c>
      <c r="J59" s="62">
        <f>ROUND(H59*I59,2)</f>
        <v>0</v>
      </c>
      <c r="K59" s="63">
        <v>0.20999999999999999</v>
      </c>
      <c r="L59" s="64">
        <f>ROUND(J59*1.21,2)</f>
        <v>0</v>
      </c>
      <c r="M59" s="13"/>
      <c r="N59" s="2"/>
      <c r="O59" s="2"/>
      <c r="P59" s="2"/>
      <c r="Q59" s="40">
        <f>IF(ISNUMBER(K59),IF(H59&gt;0,IF(I59&gt;0,J59,0),0),0)</f>
        <v>0</v>
      </c>
      <c r="R59" s="9">
        <f>IF(ISNUMBER(K59)=FALSE,J59,0)</f>
        <v>0</v>
      </c>
    </row>
    <row r="60">
      <c r="A60" s="10"/>
      <c r="B60" s="56" t="s">
        <v>47</v>
      </c>
      <c r="C60" s="1"/>
      <c r="D60" s="1"/>
      <c r="E60" s="57" t="s">
        <v>127</v>
      </c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>
      <c r="A61" s="10"/>
      <c r="B61" s="56" t="s">
        <v>49</v>
      </c>
      <c r="C61" s="1"/>
      <c r="D61" s="1"/>
      <c r="E61" s="57" t="s">
        <v>128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56" t="s">
        <v>51</v>
      </c>
      <c r="C62" s="1"/>
      <c r="D62" s="1"/>
      <c r="E62" s="57" t="s">
        <v>115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53</v>
      </c>
      <c r="C63" s="1"/>
      <c r="D63" s="1"/>
      <c r="E63" s="57" t="s">
        <v>54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 thickBot="1">
      <c r="A64" s="10"/>
      <c r="B64" s="58" t="s">
        <v>55</v>
      </c>
      <c r="C64" s="31"/>
      <c r="D64" s="31"/>
      <c r="E64" s="29"/>
      <c r="F64" s="31"/>
      <c r="G64" s="31"/>
      <c r="H64" s="59"/>
      <c r="I64" s="31"/>
      <c r="J64" s="59"/>
      <c r="K64" s="31"/>
      <c r="L64" s="31"/>
      <c r="M64" s="13"/>
      <c r="N64" s="2"/>
      <c r="O64" s="2"/>
      <c r="P64" s="2"/>
      <c r="Q64" s="2"/>
    </row>
    <row r="65" thickTop="1">
      <c r="A65" s="10"/>
      <c r="B65" s="48">
        <v>6</v>
      </c>
      <c r="C65" s="49" t="s">
        <v>129</v>
      </c>
      <c r="D65" s="49" t="s">
        <v>7</v>
      </c>
      <c r="E65" s="49" t="s">
        <v>130</v>
      </c>
      <c r="F65" s="49" t="s">
        <v>7</v>
      </c>
      <c r="G65" s="50" t="s">
        <v>131</v>
      </c>
      <c r="H65" s="60">
        <v>1</v>
      </c>
      <c r="I65" s="61">
        <v>0</v>
      </c>
      <c r="J65" s="62">
        <f>ROUND(H65*I65,2)</f>
        <v>0</v>
      </c>
      <c r="K65" s="63">
        <v>0.20999999999999999</v>
      </c>
      <c r="L65" s="64">
        <f>ROUND(J65*1.21,2)</f>
        <v>0</v>
      </c>
      <c r="M65" s="13"/>
      <c r="N65" s="2"/>
      <c r="O65" s="2"/>
      <c r="P65" s="2"/>
      <c r="Q65" s="40">
        <f>IF(ISNUMBER(K65),IF(H65&gt;0,IF(I65&gt;0,J65,0),0),0)</f>
        <v>0</v>
      </c>
      <c r="R65" s="9">
        <f>IF(ISNUMBER(K65)=FALSE,J65,0)</f>
        <v>0</v>
      </c>
    </row>
    <row r="66">
      <c r="A66" s="10"/>
      <c r="B66" s="56" t="s">
        <v>47</v>
      </c>
      <c r="C66" s="1"/>
      <c r="D66" s="1"/>
      <c r="E66" s="57" t="s">
        <v>132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>
      <c r="A67" s="10"/>
      <c r="B67" s="56" t="s">
        <v>49</v>
      </c>
      <c r="C67" s="1"/>
      <c r="D67" s="1"/>
      <c r="E67" s="57" t="s">
        <v>50</v>
      </c>
      <c r="F67" s="1"/>
      <c r="G67" s="1"/>
      <c r="H67" s="47"/>
      <c r="I67" s="1"/>
      <c r="J67" s="47"/>
      <c r="K67" s="1"/>
      <c r="L67" s="1"/>
      <c r="M67" s="13"/>
      <c r="N67" s="2"/>
      <c r="O67" s="2"/>
      <c r="P67" s="2"/>
      <c r="Q67" s="2"/>
    </row>
    <row r="68">
      <c r="A68" s="10"/>
      <c r="B68" s="56" t="s">
        <v>51</v>
      </c>
      <c r="C68" s="1"/>
      <c r="D68" s="1"/>
      <c r="E68" s="57" t="s">
        <v>59</v>
      </c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56" t="s">
        <v>53</v>
      </c>
      <c r="C69" s="1"/>
      <c r="D69" s="1"/>
      <c r="E69" s="57" t="s">
        <v>54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 thickBot="1">
      <c r="A70" s="10"/>
      <c r="B70" s="58" t="s">
        <v>55</v>
      </c>
      <c r="C70" s="31"/>
      <c r="D70" s="31"/>
      <c r="E70" s="29"/>
      <c r="F70" s="31"/>
      <c r="G70" s="31"/>
      <c r="H70" s="59"/>
      <c r="I70" s="31"/>
      <c r="J70" s="59"/>
      <c r="K70" s="31"/>
      <c r="L70" s="31"/>
      <c r="M70" s="13"/>
      <c r="N70" s="2"/>
      <c r="O70" s="2"/>
      <c r="P70" s="2"/>
      <c r="Q70" s="2"/>
    </row>
    <row r="71" thickTop="1">
      <c r="A71" s="10"/>
      <c r="B71" s="48">
        <v>7</v>
      </c>
      <c r="C71" s="49" t="s">
        <v>133</v>
      </c>
      <c r="D71" s="49" t="s">
        <v>7</v>
      </c>
      <c r="E71" s="49" t="s">
        <v>134</v>
      </c>
      <c r="F71" s="49" t="s">
        <v>7</v>
      </c>
      <c r="G71" s="50" t="s">
        <v>46</v>
      </c>
      <c r="H71" s="60">
        <v>1</v>
      </c>
      <c r="I71" s="61">
        <v>0</v>
      </c>
      <c r="J71" s="62">
        <f>ROUND(H71*I71,2)</f>
        <v>0</v>
      </c>
      <c r="K71" s="63">
        <v>0.20999999999999999</v>
      </c>
      <c r="L71" s="64">
        <f>ROUND(J71*1.21,2)</f>
        <v>0</v>
      </c>
      <c r="M71" s="13"/>
      <c r="N71" s="2"/>
      <c r="O71" s="2"/>
      <c r="P71" s="2"/>
      <c r="Q71" s="40">
        <f>IF(ISNUMBER(K71),IF(H71&gt;0,IF(I71&gt;0,J71,0),0),0)</f>
        <v>0</v>
      </c>
      <c r="R71" s="9">
        <f>IF(ISNUMBER(K71)=FALSE,J71,0)</f>
        <v>0</v>
      </c>
    </row>
    <row r="72">
      <c r="A72" s="10"/>
      <c r="B72" s="56" t="s">
        <v>47</v>
      </c>
      <c r="C72" s="1"/>
      <c r="D72" s="1"/>
      <c r="E72" s="57" t="s">
        <v>135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>
      <c r="A73" s="10"/>
      <c r="B73" s="56" t="s">
        <v>49</v>
      </c>
      <c r="C73" s="1"/>
      <c r="D73" s="1"/>
      <c r="E73" s="57" t="s">
        <v>50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>
      <c r="A74" s="10"/>
      <c r="B74" s="56" t="s">
        <v>51</v>
      </c>
      <c r="C74" s="1"/>
      <c r="D74" s="1"/>
      <c r="E74" s="57" t="s">
        <v>59</v>
      </c>
      <c r="F74" s="1"/>
      <c r="G74" s="1"/>
      <c r="H74" s="47"/>
      <c r="I74" s="1"/>
      <c r="J74" s="47"/>
      <c r="K74" s="1"/>
      <c r="L74" s="1"/>
      <c r="M74" s="13"/>
      <c r="N74" s="2"/>
      <c r="O74" s="2"/>
      <c r="P74" s="2"/>
      <c r="Q74" s="2"/>
    </row>
    <row r="75">
      <c r="A75" s="10"/>
      <c r="B75" s="56" t="s">
        <v>53</v>
      </c>
      <c r="C75" s="1"/>
      <c r="D75" s="1"/>
      <c r="E75" s="57" t="s">
        <v>54</v>
      </c>
      <c r="F75" s="1"/>
      <c r="G75" s="1"/>
      <c r="H75" s="47"/>
      <c r="I75" s="1"/>
      <c r="J75" s="47"/>
      <c r="K75" s="1"/>
      <c r="L75" s="1"/>
      <c r="M75" s="13"/>
      <c r="N75" s="2"/>
      <c r="O75" s="2"/>
      <c r="P75" s="2"/>
      <c r="Q75" s="2"/>
    </row>
    <row r="76" thickBot="1">
      <c r="A76" s="10"/>
      <c r="B76" s="58" t="s">
        <v>55</v>
      </c>
      <c r="C76" s="31"/>
      <c r="D76" s="31"/>
      <c r="E76" s="29"/>
      <c r="F76" s="31"/>
      <c r="G76" s="31"/>
      <c r="H76" s="59"/>
      <c r="I76" s="31"/>
      <c r="J76" s="59"/>
      <c r="K76" s="31"/>
      <c r="L76" s="31"/>
      <c r="M76" s="13"/>
      <c r="N76" s="2"/>
      <c r="O76" s="2"/>
      <c r="P76" s="2"/>
      <c r="Q76" s="2"/>
    </row>
    <row r="77" thickTop="1">
      <c r="A77" s="10"/>
      <c r="B77" s="48">
        <v>8</v>
      </c>
      <c r="C77" s="49" t="s">
        <v>136</v>
      </c>
      <c r="D77" s="49" t="s">
        <v>7</v>
      </c>
      <c r="E77" s="49" t="s">
        <v>137</v>
      </c>
      <c r="F77" s="49" t="s">
        <v>7</v>
      </c>
      <c r="G77" s="50" t="s">
        <v>131</v>
      </c>
      <c r="H77" s="60">
        <v>1</v>
      </c>
      <c r="I77" s="61">
        <v>0</v>
      </c>
      <c r="J77" s="62">
        <f>ROUND(H77*I77,2)</f>
        <v>0</v>
      </c>
      <c r="K77" s="63">
        <v>0.20999999999999999</v>
      </c>
      <c r="L77" s="64">
        <f>ROUND(J77*1.21,2)</f>
        <v>0</v>
      </c>
      <c r="M77" s="13"/>
      <c r="N77" s="2"/>
      <c r="O77" s="2"/>
      <c r="P77" s="2"/>
      <c r="Q77" s="40">
        <f>IF(ISNUMBER(K77),IF(H77&gt;0,IF(I77&gt;0,J77,0),0),0)</f>
        <v>0</v>
      </c>
      <c r="R77" s="9">
        <f>IF(ISNUMBER(K77)=FALSE,J77,0)</f>
        <v>0</v>
      </c>
    </row>
    <row r="78">
      <c r="A78" s="10"/>
      <c r="B78" s="56" t="s">
        <v>47</v>
      </c>
      <c r="C78" s="1"/>
      <c r="D78" s="1"/>
      <c r="E78" s="57" t="s">
        <v>138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>
      <c r="A79" s="10"/>
      <c r="B79" s="56" t="s">
        <v>49</v>
      </c>
      <c r="C79" s="1"/>
      <c r="D79" s="1"/>
      <c r="E79" s="57" t="s">
        <v>50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>
      <c r="A80" s="10"/>
      <c r="B80" s="56" t="s">
        <v>51</v>
      </c>
      <c r="C80" s="1"/>
      <c r="D80" s="1"/>
      <c r="E80" s="57" t="s">
        <v>139</v>
      </c>
      <c r="F80" s="1"/>
      <c r="G80" s="1"/>
      <c r="H80" s="47"/>
      <c r="I80" s="1"/>
      <c r="J80" s="47"/>
      <c r="K80" s="1"/>
      <c r="L80" s="1"/>
      <c r="M80" s="13"/>
      <c r="N80" s="2"/>
      <c r="O80" s="2"/>
      <c r="P80" s="2"/>
      <c r="Q80" s="2"/>
    </row>
    <row r="81">
      <c r="A81" s="10"/>
      <c r="B81" s="56" t="s">
        <v>53</v>
      </c>
      <c r="C81" s="1"/>
      <c r="D81" s="1"/>
      <c r="E81" s="57" t="s">
        <v>54</v>
      </c>
      <c r="F81" s="1"/>
      <c r="G81" s="1"/>
      <c r="H81" s="47"/>
      <c r="I81" s="1"/>
      <c r="J81" s="47"/>
      <c r="K81" s="1"/>
      <c r="L81" s="1"/>
      <c r="M81" s="13"/>
      <c r="N81" s="2"/>
      <c r="O81" s="2"/>
      <c r="P81" s="2"/>
      <c r="Q81" s="2"/>
    </row>
    <row r="82" thickBot="1">
      <c r="A82" s="10"/>
      <c r="B82" s="58" t="s">
        <v>55</v>
      </c>
      <c r="C82" s="31"/>
      <c r="D82" s="31"/>
      <c r="E82" s="29"/>
      <c r="F82" s="31"/>
      <c r="G82" s="31"/>
      <c r="H82" s="59"/>
      <c r="I82" s="31"/>
      <c r="J82" s="59"/>
      <c r="K82" s="31"/>
      <c r="L82" s="31"/>
      <c r="M82" s="13"/>
      <c r="N82" s="2"/>
      <c r="O82" s="2"/>
      <c r="P82" s="2"/>
      <c r="Q82" s="2"/>
    </row>
    <row r="83" thickTop="1" thickBot="1" ht="25" customHeight="1">
      <c r="A83" s="10"/>
      <c r="B83" s="1"/>
      <c r="C83" s="65">
        <v>0</v>
      </c>
      <c r="D83" s="1"/>
      <c r="E83" s="65" t="s">
        <v>34</v>
      </c>
      <c r="F83" s="1"/>
      <c r="G83" s="66" t="s">
        <v>82</v>
      </c>
      <c r="H83" s="67">
        <f>J35+J41+J47+J53+J59+J65+J71+J77</f>
        <v>0</v>
      </c>
      <c r="I83" s="66" t="s">
        <v>83</v>
      </c>
      <c r="J83" s="68">
        <f>(L83-H83)</f>
        <v>0</v>
      </c>
      <c r="K83" s="66" t="s">
        <v>84</v>
      </c>
      <c r="L83" s="69">
        <f>ROUND((J35+J41+J47+J53+J59+J65+J71+J77)*1.21,2)</f>
        <v>0</v>
      </c>
      <c r="M83" s="13"/>
      <c r="N83" s="2"/>
      <c r="O83" s="2"/>
      <c r="P83" s="2"/>
      <c r="Q83" s="40">
        <f>0+Q35+Q41+Q47+Q53+Q59+Q65+Q71+Q77</f>
        <v>0</v>
      </c>
      <c r="R83" s="9">
        <f>0+R35+R41+R47+R53+R59+R65+R71+R77</f>
        <v>0</v>
      </c>
      <c r="S83" s="70">
        <f>Q83*(1+J83)+R83</f>
        <v>0</v>
      </c>
    </row>
    <row r="84" thickTop="1" thickBot="1" ht="25" customHeight="1">
      <c r="A84" s="10"/>
      <c r="B84" s="71"/>
      <c r="C84" s="71"/>
      <c r="D84" s="71"/>
      <c r="E84" s="71"/>
      <c r="F84" s="71"/>
      <c r="G84" s="72" t="s">
        <v>85</v>
      </c>
      <c r="H84" s="73">
        <f>0+J35+J41+J47+J53+J59+J65+J71+J77</f>
        <v>0</v>
      </c>
      <c r="I84" s="72" t="s">
        <v>86</v>
      </c>
      <c r="J84" s="74">
        <f>0+J83</f>
        <v>0</v>
      </c>
      <c r="K84" s="72" t="s">
        <v>87</v>
      </c>
      <c r="L84" s="75">
        <f>0+L83</f>
        <v>0</v>
      </c>
      <c r="M84" s="13"/>
      <c r="N84" s="2"/>
      <c r="O84" s="2"/>
      <c r="P84" s="2"/>
      <c r="Q84" s="2"/>
    </row>
    <row r="85" ht="40" customHeight="1">
      <c r="A85" s="10"/>
      <c r="B85" s="78" t="s">
        <v>140</v>
      </c>
      <c r="C85" s="1"/>
      <c r="D85" s="1"/>
      <c r="E85" s="1"/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>
      <c r="A86" s="10"/>
      <c r="B86" s="48">
        <v>9</v>
      </c>
      <c r="C86" s="49" t="s">
        <v>141</v>
      </c>
      <c r="D86" s="49" t="s">
        <v>7</v>
      </c>
      <c r="E86" s="49" t="s">
        <v>142</v>
      </c>
      <c r="F86" s="49" t="s">
        <v>7</v>
      </c>
      <c r="G86" s="50" t="s">
        <v>96</v>
      </c>
      <c r="H86" s="51">
        <v>39</v>
      </c>
      <c r="I86" s="52">
        <v>0</v>
      </c>
      <c r="J86" s="53">
        <f>ROUND(H86*I86,2)</f>
        <v>0</v>
      </c>
      <c r="K86" s="54">
        <v>0.20999999999999999</v>
      </c>
      <c r="L86" s="55">
        <f>ROUND(J86*1.21,2)</f>
        <v>0</v>
      </c>
      <c r="M86" s="13"/>
      <c r="N86" s="2"/>
      <c r="O86" s="2"/>
      <c r="P86" s="2"/>
      <c r="Q86" s="40">
        <f>IF(ISNUMBER(K86),IF(H86&gt;0,IF(I86&gt;0,J86,0),0),0)</f>
        <v>0</v>
      </c>
      <c r="R86" s="9">
        <f>IF(ISNUMBER(K86)=FALSE,J86,0)</f>
        <v>0</v>
      </c>
    </row>
    <row r="87">
      <c r="A87" s="10"/>
      <c r="B87" s="56" t="s">
        <v>47</v>
      </c>
      <c r="C87" s="1"/>
      <c r="D87" s="1"/>
      <c r="E87" s="57" t="s">
        <v>143</v>
      </c>
      <c r="F87" s="1"/>
      <c r="G87" s="1"/>
      <c r="H87" s="47"/>
      <c r="I87" s="1"/>
      <c r="J87" s="47"/>
      <c r="K87" s="1"/>
      <c r="L87" s="1"/>
      <c r="M87" s="13"/>
      <c r="N87" s="2"/>
      <c r="O87" s="2"/>
      <c r="P87" s="2"/>
      <c r="Q87" s="2"/>
    </row>
    <row r="88">
      <c r="A88" s="10"/>
      <c r="B88" s="56" t="s">
        <v>49</v>
      </c>
      <c r="C88" s="1"/>
      <c r="D88" s="1"/>
      <c r="E88" s="57" t="s">
        <v>144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51</v>
      </c>
      <c r="C89" s="1"/>
      <c r="D89" s="1"/>
      <c r="E89" s="57" t="s">
        <v>145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56" t="s">
        <v>53</v>
      </c>
      <c r="C90" s="1"/>
      <c r="D90" s="1"/>
      <c r="E90" s="57" t="s">
        <v>54</v>
      </c>
      <c r="F90" s="1"/>
      <c r="G90" s="1"/>
      <c r="H90" s="47"/>
      <c r="I90" s="1"/>
      <c r="J90" s="47"/>
      <c r="K90" s="1"/>
      <c r="L90" s="1"/>
      <c r="M90" s="13"/>
      <c r="N90" s="2"/>
      <c r="O90" s="2"/>
      <c r="P90" s="2"/>
      <c r="Q90" s="2"/>
    </row>
    <row r="91" thickBot="1">
      <c r="A91" s="10"/>
      <c r="B91" s="58" t="s">
        <v>55</v>
      </c>
      <c r="C91" s="31"/>
      <c r="D91" s="31"/>
      <c r="E91" s="29"/>
      <c r="F91" s="31"/>
      <c r="G91" s="31"/>
      <c r="H91" s="59"/>
      <c r="I91" s="31"/>
      <c r="J91" s="59"/>
      <c r="K91" s="31"/>
      <c r="L91" s="31"/>
      <c r="M91" s="13"/>
      <c r="N91" s="2"/>
      <c r="O91" s="2"/>
      <c r="P91" s="2"/>
      <c r="Q91" s="2"/>
    </row>
    <row r="92" thickTop="1">
      <c r="A92" s="10"/>
      <c r="B92" s="48">
        <v>10</v>
      </c>
      <c r="C92" s="49" t="s">
        <v>146</v>
      </c>
      <c r="D92" s="49" t="s">
        <v>7</v>
      </c>
      <c r="E92" s="49" t="s">
        <v>147</v>
      </c>
      <c r="F92" s="49" t="s">
        <v>7</v>
      </c>
      <c r="G92" s="50" t="s">
        <v>148</v>
      </c>
      <c r="H92" s="60">
        <v>107.474</v>
      </c>
      <c r="I92" s="61">
        <v>0</v>
      </c>
      <c r="J92" s="62">
        <f>ROUND(H92*I92,2)</f>
        <v>0</v>
      </c>
      <c r="K92" s="63">
        <v>0.20999999999999999</v>
      </c>
      <c r="L92" s="64">
        <f>ROUND(J92*1.21,2)</f>
        <v>0</v>
      </c>
      <c r="M92" s="13"/>
      <c r="N92" s="2"/>
      <c r="O92" s="2"/>
      <c r="P92" s="2"/>
      <c r="Q92" s="40">
        <f>IF(ISNUMBER(K92),IF(H92&gt;0,IF(I92&gt;0,J92,0),0),0)</f>
        <v>0</v>
      </c>
      <c r="R92" s="9">
        <f>IF(ISNUMBER(K92)=FALSE,J92,0)</f>
        <v>0</v>
      </c>
    </row>
    <row r="93">
      <c r="A93" s="10"/>
      <c r="B93" s="56" t="s">
        <v>47</v>
      </c>
      <c r="C93" s="1"/>
      <c r="D93" s="1"/>
      <c r="E93" s="57" t="s">
        <v>149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49</v>
      </c>
      <c r="C94" s="1"/>
      <c r="D94" s="1"/>
      <c r="E94" s="57" t="s">
        <v>150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51</v>
      </c>
      <c r="C95" s="1"/>
      <c r="D95" s="1"/>
      <c r="E95" s="57" t="s">
        <v>151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>
      <c r="A96" s="10"/>
      <c r="B96" s="56" t="s">
        <v>53</v>
      </c>
      <c r="C96" s="1"/>
      <c r="D96" s="1"/>
      <c r="E96" s="57" t="s">
        <v>54</v>
      </c>
      <c r="F96" s="1"/>
      <c r="G96" s="1"/>
      <c r="H96" s="47"/>
      <c r="I96" s="1"/>
      <c r="J96" s="47"/>
      <c r="K96" s="1"/>
      <c r="L96" s="1"/>
      <c r="M96" s="13"/>
      <c r="N96" s="2"/>
      <c r="O96" s="2"/>
      <c r="P96" s="2"/>
      <c r="Q96" s="2"/>
    </row>
    <row r="97" thickBot="1">
      <c r="A97" s="10"/>
      <c r="B97" s="58" t="s">
        <v>55</v>
      </c>
      <c r="C97" s="31"/>
      <c r="D97" s="31"/>
      <c r="E97" s="29"/>
      <c r="F97" s="31"/>
      <c r="G97" s="31"/>
      <c r="H97" s="59"/>
      <c r="I97" s="31"/>
      <c r="J97" s="59"/>
      <c r="K97" s="31"/>
      <c r="L97" s="31"/>
      <c r="M97" s="13"/>
      <c r="N97" s="2"/>
      <c r="O97" s="2"/>
      <c r="P97" s="2"/>
      <c r="Q97" s="2"/>
    </row>
    <row r="98" thickTop="1">
      <c r="A98" s="10"/>
      <c r="B98" s="48">
        <v>11</v>
      </c>
      <c r="C98" s="49" t="s">
        <v>152</v>
      </c>
      <c r="D98" s="49" t="s">
        <v>7</v>
      </c>
      <c r="E98" s="49" t="s">
        <v>153</v>
      </c>
      <c r="F98" s="49" t="s">
        <v>7</v>
      </c>
      <c r="G98" s="50" t="s">
        <v>148</v>
      </c>
      <c r="H98" s="60">
        <v>89.590000000000003</v>
      </c>
      <c r="I98" s="61">
        <v>0</v>
      </c>
      <c r="J98" s="62">
        <f>ROUND(H98*I98,2)</f>
        <v>0</v>
      </c>
      <c r="K98" s="63">
        <v>0.20999999999999999</v>
      </c>
      <c r="L98" s="64">
        <f>ROUND(J98*1.21,2)</f>
        <v>0</v>
      </c>
      <c r="M98" s="13"/>
      <c r="N98" s="2"/>
      <c r="O98" s="2"/>
      <c r="P98" s="2"/>
      <c r="Q98" s="40">
        <f>IF(ISNUMBER(K98),IF(H98&gt;0,IF(I98&gt;0,J98,0),0),0)</f>
        <v>0</v>
      </c>
      <c r="R98" s="9">
        <f>IF(ISNUMBER(K98)=FALSE,J98,0)</f>
        <v>0</v>
      </c>
    </row>
    <row r="99">
      <c r="A99" s="10"/>
      <c r="B99" s="56" t="s">
        <v>47</v>
      </c>
      <c r="C99" s="1"/>
      <c r="D99" s="1"/>
      <c r="E99" s="57" t="s">
        <v>154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49</v>
      </c>
      <c r="C100" s="1"/>
      <c r="D100" s="1"/>
      <c r="E100" s="57" t="s">
        <v>155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51</v>
      </c>
      <c r="C101" s="1"/>
      <c r="D101" s="1"/>
      <c r="E101" s="57" t="s">
        <v>151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>
      <c r="A102" s="10"/>
      <c r="B102" s="56" t="s">
        <v>53</v>
      </c>
      <c r="C102" s="1"/>
      <c r="D102" s="1"/>
      <c r="E102" s="57" t="s">
        <v>54</v>
      </c>
      <c r="F102" s="1"/>
      <c r="G102" s="1"/>
      <c r="H102" s="47"/>
      <c r="I102" s="1"/>
      <c r="J102" s="47"/>
      <c r="K102" s="1"/>
      <c r="L102" s="1"/>
      <c r="M102" s="13"/>
      <c r="N102" s="2"/>
      <c r="O102" s="2"/>
      <c r="P102" s="2"/>
      <c r="Q102" s="2"/>
    </row>
    <row r="103" thickBot="1">
      <c r="A103" s="10"/>
      <c r="B103" s="58" t="s">
        <v>55</v>
      </c>
      <c r="C103" s="31"/>
      <c r="D103" s="31"/>
      <c r="E103" s="29"/>
      <c r="F103" s="31"/>
      <c r="G103" s="31"/>
      <c r="H103" s="59"/>
      <c r="I103" s="31"/>
      <c r="J103" s="59"/>
      <c r="K103" s="31"/>
      <c r="L103" s="31"/>
      <c r="M103" s="13"/>
      <c r="N103" s="2"/>
      <c r="O103" s="2"/>
      <c r="P103" s="2"/>
      <c r="Q103" s="2"/>
    </row>
    <row r="104" thickTop="1">
      <c r="A104" s="10"/>
      <c r="B104" s="48">
        <v>12</v>
      </c>
      <c r="C104" s="49" t="s">
        <v>156</v>
      </c>
      <c r="D104" s="49" t="s">
        <v>7</v>
      </c>
      <c r="E104" s="49" t="s">
        <v>157</v>
      </c>
      <c r="F104" s="49" t="s">
        <v>7</v>
      </c>
      <c r="G104" s="50" t="s">
        <v>148</v>
      </c>
      <c r="H104" s="60">
        <v>32.679000000000002</v>
      </c>
      <c r="I104" s="61">
        <v>0</v>
      </c>
      <c r="J104" s="62">
        <f>ROUND(H104*I104,2)</f>
        <v>0</v>
      </c>
      <c r="K104" s="63">
        <v>0.20999999999999999</v>
      </c>
      <c r="L104" s="64">
        <f>ROUND(J104*1.21,2)</f>
        <v>0</v>
      </c>
      <c r="M104" s="13"/>
      <c r="N104" s="2"/>
      <c r="O104" s="2"/>
      <c r="P104" s="2"/>
      <c r="Q104" s="40">
        <f>IF(ISNUMBER(K104),IF(H104&gt;0,IF(I104&gt;0,J104,0),0),0)</f>
        <v>0</v>
      </c>
      <c r="R104" s="9">
        <f>IF(ISNUMBER(K104)=FALSE,J104,0)</f>
        <v>0</v>
      </c>
    </row>
    <row r="105">
      <c r="A105" s="10"/>
      <c r="B105" s="56" t="s">
        <v>47</v>
      </c>
      <c r="C105" s="1"/>
      <c r="D105" s="1"/>
      <c r="E105" s="57" t="s">
        <v>158</v>
      </c>
      <c r="F105" s="1"/>
      <c r="G105" s="1"/>
      <c r="H105" s="47"/>
      <c r="I105" s="1"/>
      <c r="J105" s="47"/>
      <c r="K105" s="1"/>
      <c r="L105" s="1"/>
      <c r="M105" s="13"/>
      <c r="N105" s="2"/>
      <c r="O105" s="2"/>
      <c r="P105" s="2"/>
      <c r="Q105" s="2"/>
    </row>
    <row r="106">
      <c r="A106" s="10"/>
      <c r="B106" s="56" t="s">
        <v>49</v>
      </c>
      <c r="C106" s="1"/>
      <c r="D106" s="1"/>
      <c r="E106" s="57" t="s">
        <v>159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51</v>
      </c>
      <c r="C107" s="1"/>
      <c r="D107" s="1"/>
      <c r="E107" s="57" t="s">
        <v>160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53</v>
      </c>
      <c r="C108" s="1"/>
      <c r="D108" s="1"/>
      <c r="E108" s="57" t="s">
        <v>54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 thickBot="1">
      <c r="A109" s="10"/>
      <c r="B109" s="58" t="s">
        <v>55</v>
      </c>
      <c r="C109" s="31"/>
      <c r="D109" s="31"/>
      <c r="E109" s="29"/>
      <c r="F109" s="31"/>
      <c r="G109" s="31"/>
      <c r="H109" s="59"/>
      <c r="I109" s="31"/>
      <c r="J109" s="59"/>
      <c r="K109" s="31"/>
      <c r="L109" s="31"/>
      <c r="M109" s="13"/>
      <c r="N109" s="2"/>
      <c r="O109" s="2"/>
      <c r="P109" s="2"/>
      <c r="Q109" s="2"/>
    </row>
    <row r="110" thickTop="1">
      <c r="A110" s="10"/>
      <c r="B110" s="48">
        <v>13</v>
      </c>
      <c r="C110" s="49" t="s">
        <v>161</v>
      </c>
      <c r="D110" s="49" t="s">
        <v>7</v>
      </c>
      <c r="E110" s="49" t="s">
        <v>162</v>
      </c>
      <c r="F110" s="49" t="s">
        <v>7</v>
      </c>
      <c r="G110" s="50" t="s">
        <v>148</v>
      </c>
      <c r="H110" s="60">
        <v>8.5999999999999996</v>
      </c>
      <c r="I110" s="61">
        <v>0</v>
      </c>
      <c r="J110" s="62">
        <f>ROUND(H110*I110,2)</f>
        <v>0</v>
      </c>
      <c r="K110" s="63">
        <v>0.20999999999999999</v>
      </c>
      <c r="L110" s="64">
        <f>ROUND(J110*1.21,2)</f>
        <v>0</v>
      </c>
      <c r="M110" s="13"/>
      <c r="N110" s="2"/>
      <c r="O110" s="2"/>
      <c r="P110" s="2"/>
      <c r="Q110" s="40">
        <f>IF(ISNUMBER(K110),IF(H110&gt;0,IF(I110&gt;0,J110,0),0),0)</f>
        <v>0</v>
      </c>
      <c r="R110" s="9">
        <f>IF(ISNUMBER(K110)=FALSE,J110,0)</f>
        <v>0</v>
      </c>
    </row>
    <row r="111">
      <c r="A111" s="10"/>
      <c r="B111" s="56" t="s">
        <v>47</v>
      </c>
      <c r="C111" s="1"/>
      <c r="D111" s="1"/>
      <c r="E111" s="57" t="s">
        <v>163</v>
      </c>
      <c r="F111" s="1"/>
      <c r="G111" s="1"/>
      <c r="H111" s="47"/>
      <c r="I111" s="1"/>
      <c r="J111" s="47"/>
      <c r="K111" s="1"/>
      <c r="L111" s="1"/>
      <c r="M111" s="13"/>
      <c r="N111" s="2"/>
      <c r="O111" s="2"/>
      <c r="P111" s="2"/>
      <c r="Q111" s="2"/>
    </row>
    <row r="112">
      <c r="A112" s="10"/>
      <c r="B112" s="56" t="s">
        <v>49</v>
      </c>
      <c r="C112" s="1"/>
      <c r="D112" s="1"/>
      <c r="E112" s="57" t="s">
        <v>164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51</v>
      </c>
      <c r="C113" s="1"/>
      <c r="D113" s="1"/>
      <c r="E113" s="57" t="s">
        <v>165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53</v>
      </c>
      <c r="C114" s="1"/>
      <c r="D114" s="1"/>
      <c r="E114" s="57" t="s">
        <v>54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 thickBot="1">
      <c r="A115" s="10"/>
      <c r="B115" s="58" t="s">
        <v>55</v>
      </c>
      <c r="C115" s="31"/>
      <c r="D115" s="31"/>
      <c r="E115" s="29"/>
      <c r="F115" s="31"/>
      <c r="G115" s="31"/>
      <c r="H115" s="59"/>
      <c r="I115" s="31"/>
      <c r="J115" s="59"/>
      <c r="K115" s="31"/>
      <c r="L115" s="31"/>
      <c r="M115" s="13"/>
      <c r="N115" s="2"/>
      <c r="O115" s="2"/>
      <c r="P115" s="2"/>
      <c r="Q115" s="2"/>
    </row>
    <row r="116" thickTop="1">
      <c r="A116" s="10"/>
      <c r="B116" s="48">
        <v>14</v>
      </c>
      <c r="C116" s="49" t="s">
        <v>166</v>
      </c>
      <c r="D116" s="49" t="s">
        <v>7</v>
      </c>
      <c r="E116" s="49" t="s">
        <v>167</v>
      </c>
      <c r="F116" s="49" t="s">
        <v>7</v>
      </c>
      <c r="G116" s="50" t="s">
        <v>148</v>
      </c>
      <c r="H116" s="60">
        <v>8.5999999999999996</v>
      </c>
      <c r="I116" s="61">
        <v>0</v>
      </c>
      <c r="J116" s="62">
        <f>ROUND(H116*I116,2)</f>
        <v>0</v>
      </c>
      <c r="K116" s="63">
        <v>0.20999999999999999</v>
      </c>
      <c r="L116" s="64">
        <f>ROUND(J116*1.21,2)</f>
        <v>0</v>
      </c>
      <c r="M116" s="13"/>
      <c r="N116" s="2"/>
      <c r="O116" s="2"/>
      <c r="P116" s="2"/>
      <c r="Q116" s="40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56" t="s">
        <v>47</v>
      </c>
      <c r="C117" s="1"/>
      <c r="D117" s="1"/>
      <c r="E117" s="57" t="s">
        <v>168</v>
      </c>
      <c r="F117" s="1"/>
      <c r="G117" s="1"/>
      <c r="H117" s="47"/>
      <c r="I117" s="1"/>
      <c r="J117" s="47"/>
      <c r="K117" s="1"/>
      <c r="L117" s="1"/>
      <c r="M117" s="13"/>
      <c r="N117" s="2"/>
      <c r="O117" s="2"/>
      <c r="P117" s="2"/>
      <c r="Q117" s="2"/>
    </row>
    <row r="118">
      <c r="A118" s="10"/>
      <c r="B118" s="56" t="s">
        <v>49</v>
      </c>
      <c r="C118" s="1"/>
      <c r="D118" s="1"/>
      <c r="E118" s="57" t="s">
        <v>169</v>
      </c>
      <c r="F118" s="1"/>
      <c r="G118" s="1"/>
      <c r="H118" s="47"/>
      <c r="I118" s="1"/>
      <c r="J118" s="47"/>
      <c r="K118" s="1"/>
      <c r="L118" s="1"/>
      <c r="M118" s="13"/>
      <c r="N118" s="2"/>
      <c r="O118" s="2"/>
      <c r="P118" s="2"/>
      <c r="Q118" s="2"/>
    </row>
    <row r="119">
      <c r="A119" s="10"/>
      <c r="B119" s="56" t="s">
        <v>51</v>
      </c>
      <c r="C119" s="1"/>
      <c r="D119" s="1"/>
      <c r="E119" s="57" t="s">
        <v>170</v>
      </c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56" t="s">
        <v>53</v>
      </c>
      <c r="C120" s="1"/>
      <c r="D120" s="1"/>
      <c r="E120" s="57" t="s">
        <v>54</v>
      </c>
      <c r="F120" s="1"/>
      <c r="G120" s="1"/>
      <c r="H120" s="47"/>
      <c r="I120" s="1"/>
      <c r="J120" s="47"/>
      <c r="K120" s="1"/>
      <c r="L120" s="1"/>
      <c r="M120" s="13"/>
      <c r="N120" s="2"/>
      <c r="O120" s="2"/>
      <c r="P120" s="2"/>
      <c r="Q120" s="2"/>
    </row>
    <row r="121" thickBot="1">
      <c r="A121" s="10"/>
      <c r="B121" s="58" t="s">
        <v>55</v>
      </c>
      <c r="C121" s="31"/>
      <c r="D121" s="31"/>
      <c r="E121" s="29"/>
      <c r="F121" s="31"/>
      <c r="G121" s="31"/>
      <c r="H121" s="59"/>
      <c r="I121" s="31"/>
      <c r="J121" s="59"/>
      <c r="K121" s="31"/>
      <c r="L121" s="31"/>
      <c r="M121" s="13"/>
      <c r="N121" s="2"/>
      <c r="O121" s="2"/>
      <c r="P121" s="2"/>
      <c r="Q121" s="2"/>
    </row>
    <row r="122" thickTop="1">
      <c r="A122" s="10"/>
      <c r="B122" s="48">
        <v>15</v>
      </c>
      <c r="C122" s="49" t="s">
        <v>171</v>
      </c>
      <c r="D122" s="49" t="s">
        <v>7</v>
      </c>
      <c r="E122" s="49" t="s">
        <v>172</v>
      </c>
      <c r="F122" s="49" t="s">
        <v>7</v>
      </c>
      <c r="G122" s="50" t="s">
        <v>148</v>
      </c>
      <c r="H122" s="60">
        <v>145.79900000000001</v>
      </c>
      <c r="I122" s="61">
        <v>0</v>
      </c>
      <c r="J122" s="62">
        <f>ROUND(H122*I122,2)</f>
        <v>0</v>
      </c>
      <c r="K122" s="63">
        <v>0.20999999999999999</v>
      </c>
      <c r="L122" s="64">
        <f>ROUND(J122*1.21,2)</f>
        <v>0</v>
      </c>
      <c r="M122" s="13"/>
      <c r="N122" s="2"/>
      <c r="O122" s="2"/>
      <c r="P122" s="2"/>
      <c r="Q122" s="40">
        <f>IF(ISNUMBER(K122),IF(H122&gt;0,IF(I122&gt;0,J122,0),0),0)</f>
        <v>0</v>
      </c>
      <c r="R122" s="9">
        <f>IF(ISNUMBER(K122)=FALSE,J122,0)</f>
        <v>0</v>
      </c>
    </row>
    <row r="123">
      <c r="A123" s="10"/>
      <c r="B123" s="56" t="s">
        <v>47</v>
      </c>
      <c r="C123" s="1"/>
      <c r="D123" s="1"/>
      <c r="E123" s="57" t="s">
        <v>173</v>
      </c>
      <c r="F123" s="1"/>
      <c r="G123" s="1"/>
      <c r="H123" s="47"/>
      <c r="I123" s="1"/>
      <c r="J123" s="47"/>
      <c r="K123" s="1"/>
      <c r="L123" s="1"/>
      <c r="M123" s="13"/>
      <c r="N123" s="2"/>
      <c r="O123" s="2"/>
      <c r="P123" s="2"/>
      <c r="Q123" s="2"/>
    </row>
    <row r="124">
      <c r="A124" s="10"/>
      <c r="B124" s="56" t="s">
        <v>49</v>
      </c>
      <c r="C124" s="1"/>
      <c r="D124" s="1"/>
      <c r="E124" s="57" t="s">
        <v>174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>
      <c r="A125" s="10"/>
      <c r="B125" s="56" t="s">
        <v>51</v>
      </c>
      <c r="C125" s="1"/>
      <c r="D125" s="1"/>
      <c r="E125" s="57" t="s">
        <v>175</v>
      </c>
      <c r="F125" s="1"/>
      <c r="G125" s="1"/>
      <c r="H125" s="47"/>
      <c r="I125" s="1"/>
      <c r="J125" s="47"/>
      <c r="K125" s="1"/>
      <c r="L125" s="1"/>
      <c r="M125" s="13"/>
      <c r="N125" s="2"/>
      <c r="O125" s="2"/>
      <c r="P125" s="2"/>
      <c r="Q125" s="2"/>
    </row>
    <row r="126">
      <c r="A126" s="10"/>
      <c r="B126" s="56" t="s">
        <v>53</v>
      </c>
      <c r="C126" s="1"/>
      <c r="D126" s="1"/>
      <c r="E126" s="57" t="s">
        <v>54</v>
      </c>
      <c r="F126" s="1"/>
      <c r="G126" s="1"/>
      <c r="H126" s="47"/>
      <c r="I126" s="1"/>
      <c r="J126" s="47"/>
      <c r="K126" s="1"/>
      <c r="L126" s="1"/>
      <c r="M126" s="13"/>
      <c r="N126" s="2"/>
      <c r="O126" s="2"/>
      <c r="P126" s="2"/>
      <c r="Q126" s="2"/>
    </row>
    <row r="127" thickBot="1">
      <c r="A127" s="10"/>
      <c r="B127" s="58" t="s">
        <v>55</v>
      </c>
      <c r="C127" s="31"/>
      <c r="D127" s="31"/>
      <c r="E127" s="29"/>
      <c r="F127" s="31"/>
      <c r="G127" s="31"/>
      <c r="H127" s="59"/>
      <c r="I127" s="31"/>
      <c r="J127" s="59"/>
      <c r="K127" s="31"/>
      <c r="L127" s="31"/>
      <c r="M127" s="13"/>
      <c r="N127" s="2"/>
      <c r="O127" s="2"/>
      <c r="P127" s="2"/>
      <c r="Q127" s="2"/>
    </row>
    <row r="128" thickTop="1">
      <c r="A128" s="10"/>
      <c r="B128" s="48">
        <v>16</v>
      </c>
      <c r="C128" s="49" t="s">
        <v>176</v>
      </c>
      <c r="D128" s="49" t="s">
        <v>7</v>
      </c>
      <c r="E128" s="49" t="s">
        <v>177</v>
      </c>
      <c r="F128" s="49" t="s">
        <v>7</v>
      </c>
      <c r="G128" s="50" t="s">
        <v>148</v>
      </c>
      <c r="H128" s="60">
        <v>154.399</v>
      </c>
      <c r="I128" s="61">
        <v>0</v>
      </c>
      <c r="J128" s="62">
        <f>ROUND(H128*I128,2)</f>
        <v>0</v>
      </c>
      <c r="K128" s="63">
        <v>0.20999999999999999</v>
      </c>
      <c r="L128" s="64">
        <f>ROUND(J128*1.21,2)</f>
        <v>0</v>
      </c>
      <c r="M128" s="13"/>
      <c r="N128" s="2"/>
      <c r="O128" s="2"/>
      <c r="P128" s="2"/>
      <c r="Q128" s="40">
        <f>IF(ISNUMBER(K128),IF(H128&gt;0,IF(I128&gt;0,J128,0),0),0)</f>
        <v>0</v>
      </c>
      <c r="R128" s="9">
        <f>IF(ISNUMBER(K128)=FALSE,J128,0)</f>
        <v>0</v>
      </c>
    </row>
    <row r="129">
      <c r="A129" s="10"/>
      <c r="B129" s="56" t="s">
        <v>47</v>
      </c>
      <c r="C129" s="1"/>
      <c r="D129" s="1"/>
      <c r="E129" s="57" t="s">
        <v>178</v>
      </c>
      <c r="F129" s="1"/>
      <c r="G129" s="1"/>
      <c r="H129" s="47"/>
      <c r="I129" s="1"/>
      <c r="J129" s="47"/>
      <c r="K129" s="1"/>
      <c r="L129" s="1"/>
      <c r="M129" s="13"/>
      <c r="N129" s="2"/>
      <c r="O129" s="2"/>
      <c r="P129" s="2"/>
      <c r="Q129" s="2"/>
    </row>
    <row r="130">
      <c r="A130" s="10"/>
      <c r="B130" s="56" t="s">
        <v>49</v>
      </c>
      <c r="C130" s="1"/>
      <c r="D130" s="1"/>
      <c r="E130" s="57" t="s">
        <v>179</v>
      </c>
      <c r="F130" s="1"/>
      <c r="G130" s="1"/>
      <c r="H130" s="47"/>
      <c r="I130" s="1"/>
      <c r="J130" s="47"/>
      <c r="K130" s="1"/>
      <c r="L130" s="1"/>
      <c r="M130" s="13"/>
      <c r="N130" s="2"/>
      <c r="O130" s="2"/>
      <c r="P130" s="2"/>
      <c r="Q130" s="2"/>
    </row>
    <row r="131">
      <c r="A131" s="10"/>
      <c r="B131" s="56" t="s">
        <v>51</v>
      </c>
      <c r="C131" s="1"/>
      <c r="D131" s="1"/>
      <c r="E131" s="57" t="s">
        <v>180</v>
      </c>
      <c r="F131" s="1"/>
      <c r="G131" s="1"/>
      <c r="H131" s="47"/>
      <c r="I131" s="1"/>
      <c r="J131" s="47"/>
      <c r="K131" s="1"/>
      <c r="L131" s="1"/>
      <c r="M131" s="13"/>
      <c r="N131" s="2"/>
      <c r="O131" s="2"/>
      <c r="P131" s="2"/>
      <c r="Q131" s="2"/>
    </row>
    <row r="132">
      <c r="A132" s="10"/>
      <c r="B132" s="56" t="s">
        <v>53</v>
      </c>
      <c r="C132" s="1"/>
      <c r="D132" s="1"/>
      <c r="E132" s="57" t="s">
        <v>54</v>
      </c>
      <c r="F132" s="1"/>
      <c r="G132" s="1"/>
      <c r="H132" s="47"/>
      <c r="I132" s="1"/>
      <c r="J132" s="47"/>
      <c r="K132" s="1"/>
      <c r="L132" s="1"/>
      <c r="M132" s="13"/>
      <c r="N132" s="2"/>
      <c r="O132" s="2"/>
      <c r="P132" s="2"/>
      <c r="Q132" s="2"/>
    </row>
    <row r="133" thickBot="1">
      <c r="A133" s="10"/>
      <c r="B133" s="58" t="s">
        <v>55</v>
      </c>
      <c r="C133" s="31"/>
      <c r="D133" s="31"/>
      <c r="E133" s="29"/>
      <c r="F133" s="31"/>
      <c r="G133" s="31"/>
      <c r="H133" s="59"/>
      <c r="I133" s="31"/>
      <c r="J133" s="59"/>
      <c r="K133" s="31"/>
      <c r="L133" s="31"/>
      <c r="M133" s="13"/>
      <c r="N133" s="2"/>
      <c r="O133" s="2"/>
      <c r="P133" s="2"/>
      <c r="Q133" s="2"/>
    </row>
    <row r="134" thickTop="1">
      <c r="A134" s="10"/>
      <c r="B134" s="48">
        <v>17</v>
      </c>
      <c r="C134" s="49" t="s">
        <v>181</v>
      </c>
      <c r="D134" s="49" t="s">
        <v>7</v>
      </c>
      <c r="E134" s="49" t="s">
        <v>182</v>
      </c>
      <c r="F134" s="49" t="s">
        <v>7</v>
      </c>
      <c r="G134" s="50" t="s">
        <v>148</v>
      </c>
      <c r="H134" s="60">
        <v>54.57</v>
      </c>
      <c r="I134" s="61">
        <v>0</v>
      </c>
      <c r="J134" s="62">
        <f>ROUND(H134*I134,2)</f>
        <v>0</v>
      </c>
      <c r="K134" s="63">
        <v>0.20999999999999999</v>
      </c>
      <c r="L134" s="64">
        <f>ROUND(J134*1.21,2)</f>
        <v>0</v>
      </c>
      <c r="M134" s="13"/>
      <c r="N134" s="2"/>
      <c r="O134" s="2"/>
      <c r="P134" s="2"/>
      <c r="Q134" s="40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56" t="s">
        <v>47</v>
      </c>
      <c r="C135" s="1"/>
      <c r="D135" s="1"/>
      <c r="E135" s="57" t="s">
        <v>183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>
      <c r="A136" s="10"/>
      <c r="B136" s="56" t="s">
        <v>49</v>
      </c>
      <c r="C136" s="1"/>
      <c r="D136" s="1"/>
      <c r="E136" s="57" t="s">
        <v>184</v>
      </c>
      <c r="F136" s="1"/>
      <c r="G136" s="1"/>
      <c r="H136" s="47"/>
      <c r="I136" s="1"/>
      <c r="J136" s="47"/>
      <c r="K136" s="1"/>
      <c r="L136" s="1"/>
      <c r="M136" s="13"/>
      <c r="N136" s="2"/>
      <c r="O136" s="2"/>
      <c r="P136" s="2"/>
      <c r="Q136" s="2"/>
    </row>
    <row r="137">
      <c r="A137" s="10"/>
      <c r="B137" s="56" t="s">
        <v>51</v>
      </c>
      <c r="C137" s="1"/>
      <c r="D137" s="1"/>
      <c r="E137" s="57" t="s">
        <v>185</v>
      </c>
      <c r="F137" s="1"/>
      <c r="G137" s="1"/>
      <c r="H137" s="47"/>
      <c r="I137" s="1"/>
      <c r="J137" s="47"/>
      <c r="K137" s="1"/>
      <c r="L137" s="1"/>
      <c r="M137" s="13"/>
      <c r="N137" s="2"/>
      <c r="O137" s="2"/>
      <c r="P137" s="2"/>
      <c r="Q137" s="2"/>
    </row>
    <row r="138">
      <c r="A138" s="10"/>
      <c r="B138" s="56" t="s">
        <v>53</v>
      </c>
      <c r="C138" s="1"/>
      <c r="D138" s="1"/>
      <c r="E138" s="57" t="s">
        <v>54</v>
      </c>
      <c r="F138" s="1"/>
      <c r="G138" s="1"/>
      <c r="H138" s="47"/>
      <c r="I138" s="1"/>
      <c r="J138" s="47"/>
      <c r="K138" s="1"/>
      <c r="L138" s="1"/>
      <c r="M138" s="13"/>
      <c r="N138" s="2"/>
      <c r="O138" s="2"/>
      <c r="P138" s="2"/>
      <c r="Q138" s="2"/>
    </row>
    <row r="139" thickBot="1">
      <c r="A139" s="10"/>
      <c r="B139" s="58" t="s">
        <v>55</v>
      </c>
      <c r="C139" s="31"/>
      <c r="D139" s="31"/>
      <c r="E139" s="29"/>
      <c r="F139" s="31"/>
      <c r="G139" s="31"/>
      <c r="H139" s="59"/>
      <c r="I139" s="31"/>
      <c r="J139" s="59"/>
      <c r="K139" s="31"/>
      <c r="L139" s="31"/>
      <c r="M139" s="13"/>
      <c r="N139" s="2"/>
      <c r="O139" s="2"/>
      <c r="P139" s="2"/>
      <c r="Q139" s="2"/>
    </row>
    <row r="140" thickTop="1">
      <c r="A140" s="10"/>
      <c r="B140" s="48">
        <v>18</v>
      </c>
      <c r="C140" s="49" t="s">
        <v>186</v>
      </c>
      <c r="D140" s="49" t="s">
        <v>7</v>
      </c>
      <c r="E140" s="49" t="s">
        <v>187</v>
      </c>
      <c r="F140" s="49" t="s">
        <v>7</v>
      </c>
      <c r="G140" s="50" t="s">
        <v>96</v>
      </c>
      <c r="H140" s="60">
        <v>86</v>
      </c>
      <c r="I140" s="61">
        <v>0</v>
      </c>
      <c r="J140" s="62">
        <f>ROUND(H140*I140,2)</f>
        <v>0</v>
      </c>
      <c r="K140" s="63">
        <v>0.20999999999999999</v>
      </c>
      <c r="L140" s="64">
        <f>ROUND(J140*1.21,2)</f>
        <v>0</v>
      </c>
      <c r="M140" s="13"/>
      <c r="N140" s="2"/>
      <c r="O140" s="2"/>
      <c r="P140" s="2"/>
      <c r="Q140" s="40">
        <f>IF(ISNUMBER(K140),IF(H140&gt;0,IF(I140&gt;0,J140,0),0),0)</f>
        <v>0</v>
      </c>
      <c r="R140" s="9">
        <f>IF(ISNUMBER(K140)=FALSE,J140,0)</f>
        <v>0</v>
      </c>
    </row>
    <row r="141">
      <c r="A141" s="10"/>
      <c r="B141" s="56" t="s">
        <v>47</v>
      </c>
      <c r="C141" s="1"/>
      <c r="D141" s="1"/>
      <c r="E141" s="57" t="s">
        <v>188</v>
      </c>
      <c r="F141" s="1"/>
      <c r="G141" s="1"/>
      <c r="H141" s="47"/>
      <c r="I141" s="1"/>
      <c r="J141" s="47"/>
      <c r="K141" s="1"/>
      <c r="L141" s="1"/>
      <c r="M141" s="13"/>
      <c r="N141" s="2"/>
      <c r="O141" s="2"/>
      <c r="P141" s="2"/>
      <c r="Q141" s="2"/>
    </row>
    <row r="142">
      <c r="A142" s="10"/>
      <c r="B142" s="56" t="s">
        <v>49</v>
      </c>
      <c r="C142" s="1"/>
      <c r="D142" s="1"/>
      <c r="E142" s="57" t="s">
        <v>189</v>
      </c>
      <c r="F142" s="1"/>
      <c r="G142" s="1"/>
      <c r="H142" s="47"/>
      <c r="I142" s="1"/>
      <c r="J142" s="47"/>
      <c r="K142" s="1"/>
      <c r="L142" s="1"/>
      <c r="M142" s="13"/>
      <c r="N142" s="2"/>
      <c r="O142" s="2"/>
      <c r="P142" s="2"/>
      <c r="Q142" s="2"/>
    </row>
    <row r="143">
      <c r="A143" s="10"/>
      <c r="B143" s="56" t="s">
        <v>51</v>
      </c>
      <c r="C143" s="1"/>
      <c r="D143" s="1"/>
      <c r="E143" s="57" t="s">
        <v>190</v>
      </c>
      <c r="F143" s="1"/>
      <c r="G143" s="1"/>
      <c r="H143" s="47"/>
      <c r="I143" s="1"/>
      <c r="J143" s="47"/>
      <c r="K143" s="1"/>
      <c r="L143" s="1"/>
      <c r="M143" s="13"/>
      <c r="N143" s="2"/>
      <c r="O143" s="2"/>
      <c r="P143" s="2"/>
      <c r="Q143" s="2"/>
    </row>
    <row r="144">
      <c r="A144" s="10"/>
      <c r="B144" s="56" t="s">
        <v>53</v>
      </c>
      <c r="C144" s="1"/>
      <c r="D144" s="1"/>
      <c r="E144" s="57" t="s">
        <v>54</v>
      </c>
      <c r="F144" s="1"/>
      <c r="G144" s="1"/>
      <c r="H144" s="47"/>
      <c r="I144" s="1"/>
      <c r="J144" s="47"/>
      <c r="K144" s="1"/>
      <c r="L144" s="1"/>
      <c r="M144" s="13"/>
      <c r="N144" s="2"/>
      <c r="O144" s="2"/>
      <c r="P144" s="2"/>
      <c r="Q144" s="2"/>
    </row>
    <row r="145" thickBot="1">
      <c r="A145" s="10"/>
      <c r="B145" s="58" t="s">
        <v>55</v>
      </c>
      <c r="C145" s="31"/>
      <c r="D145" s="31"/>
      <c r="E145" s="29"/>
      <c r="F145" s="31"/>
      <c r="G145" s="31"/>
      <c r="H145" s="59"/>
      <c r="I145" s="31"/>
      <c r="J145" s="59"/>
      <c r="K145" s="31"/>
      <c r="L145" s="31"/>
      <c r="M145" s="13"/>
      <c r="N145" s="2"/>
      <c r="O145" s="2"/>
      <c r="P145" s="2"/>
      <c r="Q145" s="2"/>
    </row>
    <row r="146" thickTop="1">
      <c r="A146" s="10"/>
      <c r="B146" s="48">
        <v>19</v>
      </c>
      <c r="C146" s="49" t="s">
        <v>191</v>
      </c>
      <c r="D146" s="49" t="s">
        <v>7</v>
      </c>
      <c r="E146" s="49" t="s">
        <v>192</v>
      </c>
      <c r="F146" s="49" t="s">
        <v>7</v>
      </c>
      <c r="G146" s="50" t="s">
        <v>96</v>
      </c>
      <c r="H146" s="60">
        <v>86</v>
      </c>
      <c r="I146" s="61">
        <v>0</v>
      </c>
      <c r="J146" s="62">
        <f>ROUND(H146*I146,2)</f>
        <v>0</v>
      </c>
      <c r="K146" s="63">
        <v>0.20999999999999999</v>
      </c>
      <c r="L146" s="64">
        <f>ROUND(J146*1.21,2)</f>
        <v>0</v>
      </c>
      <c r="M146" s="13"/>
      <c r="N146" s="2"/>
      <c r="O146" s="2"/>
      <c r="P146" s="2"/>
      <c r="Q146" s="40">
        <f>IF(ISNUMBER(K146),IF(H146&gt;0,IF(I146&gt;0,J146,0),0),0)</f>
        <v>0</v>
      </c>
      <c r="R146" s="9">
        <f>IF(ISNUMBER(K146)=FALSE,J146,0)</f>
        <v>0</v>
      </c>
    </row>
    <row r="147">
      <c r="A147" s="10"/>
      <c r="B147" s="56" t="s">
        <v>47</v>
      </c>
      <c r="C147" s="1"/>
      <c r="D147" s="1"/>
      <c r="E147" s="57" t="s">
        <v>193</v>
      </c>
      <c r="F147" s="1"/>
      <c r="G147" s="1"/>
      <c r="H147" s="47"/>
      <c r="I147" s="1"/>
      <c r="J147" s="47"/>
      <c r="K147" s="1"/>
      <c r="L147" s="1"/>
      <c r="M147" s="13"/>
      <c r="N147" s="2"/>
      <c r="O147" s="2"/>
      <c r="P147" s="2"/>
      <c r="Q147" s="2"/>
    </row>
    <row r="148">
      <c r="A148" s="10"/>
      <c r="B148" s="56" t="s">
        <v>49</v>
      </c>
      <c r="C148" s="1"/>
      <c r="D148" s="1"/>
      <c r="E148" s="57" t="s">
        <v>194</v>
      </c>
      <c r="F148" s="1"/>
      <c r="G148" s="1"/>
      <c r="H148" s="47"/>
      <c r="I148" s="1"/>
      <c r="J148" s="47"/>
      <c r="K148" s="1"/>
      <c r="L148" s="1"/>
      <c r="M148" s="13"/>
      <c r="N148" s="2"/>
      <c r="O148" s="2"/>
      <c r="P148" s="2"/>
      <c r="Q148" s="2"/>
    </row>
    <row r="149">
      <c r="A149" s="10"/>
      <c r="B149" s="56" t="s">
        <v>51</v>
      </c>
      <c r="C149" s="1"/>
      <c r="D149" s="1"/>
      <c r="E149" s="57" t="s">
        <v>195</v>
      </c>
      <c r="F149" s="1"/>
      <c r="G149" s="1"/>
      <c r="H149" s="47"/>
      <c r="I149" s="1"/>
      <c r="J149" s="47"/>
      <c r="K149" s="1"/>
      <c r="L149" s="1"/>
      <c r="M149" s="13"/>
      <c r="N149" s="2"/>
      <c r="O149" s="2"/>
      <c r="P149" s="2"/>
      <c r="Q149" s="2"/>
    </row>
    <row r="150">
      <c r="A150" s="10"/>
      <c r="B150" s="56" t="s">
        <v>53</v>
      </c>
      <c r="C150" s="1"/>
      <c r="D150" s="1"/>
      <c r="E150" s="57" t="s">
        <v>54</v>
      </c>
      <c r="F150" s="1"/>
      <c r="G150" s="1"/>
      <c r="H150" s="47"/>
      <c r="I150" s="1"/>
      <c r="J150" s="47"/>
      <c r="K150" s="1"/>
      <c r="L150" s="1"/>
      <c r="M150" s="13"/>
      <c r="N150" s="2"/>
      <c r="O150" s="2"/>
      <c r="P150" s="2"/>
      <c r="Q150" s="2"/>
    </row>
    <row r="151" thickBot="1">
      <c r="A151" s="10"/>
      <c r="B151" s="58" t="s">
        <v>55</v>
      </c>
      <c r="C151" s="31"/>
      <c r="D151" s="31"/>
      <c r="E151" s="29"/>
      <c r="F151" s="31"/>
      <c r="G151" s="31"/>
      <c r="H151" s="59"/>
      <c r="I151" s="31"/>
      <c r="J151" s="59"/>
      <c r="K151" s="31"/>
      <c r="L151" s="31"/>
      <c r="M151" s="13"/>
      <c r="N151" s="2"/>
      <c r="O151" s="2"/>
      <c r="P151" s="2"/>
      <c r="Q151" s="2"/>
    </row>
    <row r="152" thickTop="1" thickBot="1" ht="25" customHeight="1">
      <c r="A152" s="10"/>
      <c r="B152" s="1"/>
      <c r="C152" s="65">
        <v>1</v>
      </c>
      <c r="D152" s="1"/>
      <c r="E152" s="65" t="s">
        <v>101</v>
      </c>
      <c r="F152" s="1"/>
      <c r="G152" s="66" t="s">
        <v>82</v>
      </c>
      <c r="H152" s="67">
        <f>J86+J92+J98+J104+J110+J116+J122+J128+J134+J140+J146</f>
        <v>0</v>
      </c>
      <c r="I152" s="66" t="s">
        <v>83</v>
      </c>
      <c r="J152" s="68">
        <f>(L152-H152)</f>
        <v>0</v>
      </c>
      <c r="K152" s="66" t="s">
        <v>84</v>
      </c>
      <c r="L152" s="69">
        <f>ROUND((J86+J92+J98+J104+J110+J116+J122+J128+J134+J140+J146)*1.21,2)</f>
        <v>0</v>
      </c>
      <c r="M152" s="13"/>
      <c r="N152" s="2"/>
      <c r="O152" s="2"/>
      <c r="P152" s="2"/>
      <c r="Q152" s="40">
        <f>0+Q86+Q92+Q98+Q104+Q110+Q116+Q122+Q128+Q134+Q140+Q146</f>
        <v>0</v>
      </c>
      <c r="R152" s="9">
        <f>0+R86+R92+R98+R104+R110+R116+R122+R128+R134+R140+R146</f>
        <v>0</v>
      </c>
      <c r="S152" s="70">
        <f>Q152*(1+J152)+R152</f>
        <v>0</v>
      </c>
    </row>
    <row r="153" thickTop="1" thickBot="1" ht="25" customHeight="1">
      <c r="A153" s="10"/>
      <c r="B153" s="71"/>
      <c r="C153" s="71"/>
      <c r="D153" s="71"/>
      <c r="E153" s="71"/>
      <c r="F153" s="71"/>
      <c r="G153" s="72" t="s">
        <v>85</v>
      </c>
      <c r="H153" s="73">
        <f>0+J86+J92+J98+J104+J110+J116+J122+J128+J134+J140+J146</f>
        <v>0</v>
      </c>
      <c r="I153" s="72" t="s">
        <v>86</v>
      </c>
      <c r="J153" s="74">
        <f>0+J152</f>
        <v>0</v>
      </c>
      <c r="K153" s="72" t="s">
        <v>87</v>
      </c>
      <c r="L153" s="75">
        <f>0+L152</f>
        <v>0</v>
      </c>
      <c r="M153" s="13"/>
      <c r="N153" s="2"/>
      <c r="O153" s="2"/>
      <c r="P153" s="2"/>
      <c r="Q153" s="2"/>
    </row>
    <row r="154" ht="40" customHeight="1">
      <c r="A154" s="10"/>
      <c r="B154" s="78" t="s">
        <v>196</v>
      </c>
      <c r="C154" s="1"/>
      <c r="D154" s="1"/>
      <c r="E154" s="1"/>
      <c r="F154" s="1"/>
      <c r="G154" s="1"/>
      <c r="H154" s="47"/>
      <c r="I154" s="1"/>
      <c r="J154" s="47"/>
      <c r="K154" s="1"/>
      <c r="L154" s="1"/>
      <c r="M154" s="13"/>
      <c r="N154" s="2"/>
      <c r="O154" s="2"/>
      <c r="P154" s="2"/>
      <c r="Q154" s="2"/>
    </row>
    <row r="155">
      <c r="A155" s="10"/>
      <c r="B155" s="48">
        <v>20</v>
      </c>
      <c r="C155" s="49" t="s">
        <v>197</v>
      </c>
      <c r="D155" s="49" t="s">
        <v>7</v>
      </c>
      <c r="E155" s="49" t="s">
        <v>198</v>
      </c>
      <c r="F155" s="49" t="s">
        <v>7</v>
      </c>
      <c r="G155" s="50" t="s">
        <v>148</v>
      </c>
      <c r="H155" s="51">
        <v>0.21299999999999999</v>
      </c>
      <c r="I155" s="52">
        <v>0</v>
      </c>
      <c r="J155" s="53">
        <f>ROUND(H155*I155,2)</f>
        <v>0</v>
      </c>
      <c r="K155" s="54">
        <v>0.20999999999999999</v>
      </c>
      <c r="L155" s="55">
        <f>ROUND(J155*1.21,2)</f>
        <v>0</v>
      </c>
      <c r="M155" s="13"/>
      <c r="N155" s="2"/>
      <c r="O155" s="2"/>
      <c r="P155" s="2"/>
      <c r="Q155" s="40">
        <f>IF(ISNUMBER(K155),IF(H155&gt;0,IF(I155&gt;0,J155,0),0),0)</f>
        <v>0</v>
      </c>
      <c r="R155" s="9">
        <f>IF(ISNUMBER(K155)=FALSE,J155,0)</f>
        <v>0</v>
      </c>
    </row>
    <row r="156">
      <c r="A156" s="10"/>
      <c r="B156" s="56" t="s">
        <v>47</v>
      </c>
      <c r="C156" s="1"/>
      <c r="D156" s="1"/>
      <c r="E156" s="57" t="s">
        <v>199</v>
      </c>
      <c r="F156" s="1"/>
      <c r="G156" s="1"/>
      <c r="H156" s="47"/>
      <c r="I156" s="1"/>
      <c r="J156" s="47"/>
      <c r="K156" s="1"/>
      <c r="L156" s="1"/>
      <c r="M156" s="13"/>
      <c r="N156" s="2"/>
      <c r="O156" s="2"/>
      <c r="P156" s="2"/>
      <c r="Q156" s="2"/>
    </row>
    <row r="157">
      <c r="A157" s="10"/>
      <c r="B157" s="56" t="s">
        <v>49</v>
      </c>
      <c r="C157" s="1"/>
      <c r="D157" s="1"/>
      <c r="E157" s="57" t="s">
        <v>200</v>
      </c>
      <c r="F157" s="1"/>
      <c r="G157" s="1"/>
      <c r="H157" s="47"/>
      <c r="I157" s="1"/>
      <c r="J157" s="47"/>
      <c r="K157" s="1"/>
      <c r="L157" s="1"/>
      <c r="M157" s="13"/>
      <c r="N157" s="2"/>
      <c r="O157" s="2"/>
      <c r="P157" s="2"/>
      <c r="Q157" s="2"/>
    </row>
    <row r="158">
      <c r="A158" s="10"/>
      <c r="B158" s="56" t="s">
        <v>51</v>
      </c>
      <c r="C158" s="1"/>
      <c r="D158" s="1"/>
      <c r="E158" s="57" t="s">
        <v>201</v>
      </c>
      <c r="F158" s="1"/>
      <c r="G158" s="1"/>
      <c r="H158" s="47"/>
      <c r="I158" s="1"/>
      <c r="J158" s="47"/>
      <c r="K158" s="1"/>
      <c r="L158" s="1"/>
      <c r="M158" s="13"/>
      <c r="N158" s="2"/>
      <c r="O158" s="2"/>
      <c r="P158" s="2"/>
      <c r="Q158" s="2"/>
    </row>
    <row r="159">
      <c r="A159" s="10"/>
      <c r="B159" s="56" t="s">
        <v>53</v>
      </c>
      <c r="C159" s="1"/>
      <c r="D159" s="1"/>
      <c r="E159" s="57" t="s">
        <v>54</v>
      </c>
      <c r="F159" s="1"/>
      <c r="G159" s="1"/>
      <c r="H159" s="47"/>
      <c r="I159" s="1"/>
      <c r="J159" s="47"/>
      <c r="K159" s="1"/>
      <c r="L159" s="1"/>
      <c r="M159" s="13"/>
      <c r="N159" s="2"/>
      <c r="O159" s="2"/>
      <c r="P159" s="2"/>
      <c r="Q159" s="2"/>
    </row>
    <row r="160" thickBot="1">
      <c r="A160" s="10"/>
      <c r="B160" s="58" t="s">
        <v>55</v>
      </c>
      <c r="C160" s="31"/>
      <c r="D160" s="31"/>
      <c r="E160" s="29"/>
      <c r="F160" s="31"/>
      <c r="G160" s="31"/>
      <c r="H160" s="59"/>
      <c r="I160" s="31"/>
      <c r="J160" s="59"/>
      <c r="K160" s="31"/>
      <c r="L160" s="31"/>
      <c r="M160" s="13"/>
      <c r="N160" s="2"/>
      <c r="O160" s="2"/>
      <c r="P160" s="2"/>
      <c r="Q160" s="2"/>
    </row>
    <row r="161" thickTop="1">
      <c r="A161" s="10"/>
      <c r="B161" s="48">
        <v>21</v>
      </c>
      <c r="C161" s="49" t="s">
        <v>202</v>
      </c>
      <c r="D161" s="49" t="s">
        <v>7</v>
      </c>
      <c r="E161" s="49" t="s">
        <v>203</v>
      </c>
      <c r="F161" s="49" t="s">
        <v>7</v>
      </c>
      <c r="G161" s="50" t="s">
        <v>148</v>
      </c>
      <c r="H161" s="60">
        <v>5.4000000000000004</v>
      </c>
      <c r="I161" s="61">
        <v>0</v>
      </c>
      <c r="J161" s="62">
        <f>ROUND(H161*I161,2)</f>
        <v>0</v>
      </c>
      <c r="K161" s="63">
        <v>0.20999999999999999</v>
      </c>
      <c r="L161" s="64">
        <f>ROUND(J161*1.21,2)</f>
        <v>0</v>
      </c>
      <c r="M161" s="13"/>
      <c r="N161" s="2"/>
      <c r="O161" s="2"/>
      <c r="P161" s="2"/>
      <c r="Q161" s="40">
        <f>IF(ISNUMBER(K161),IF(H161&gt;0,IF(I161&gt;0,J161,0),0),0)</f>
        <v>0</v>
      </c>
      <c r="R161" s="9">
        <f>IF(ISNUMBER(K161)=FALSE,J161,0)</f>
        <v>0</v>
      </c>
    </row>
    <row r="162">
      <c r="A162" s="10"/>
      <c r="B162" s="56" t="s">
        <v>47</v>
      </c>
      <c r="C162" s="1"/>
      <c r="D162" s="1"/>
      <c r="E162" s="57" t="s">
        <v>204</v>
      </c>
      <c r="F162" s="1"/>
      <c r="G162" s="1"/>
      <c r="H162" s="47"/>
      <c r="I162" s="1"/>
      <c r="J162" s="47"/>
      <c r="K162" s="1"/>
      <c r="L162" s="1"/>
      <c r="M162" s="13"/>
      <c r="N162" s="2"/>
      <c r="O162" s="2"/>
      <c r="P162" s="2"/>
      <c r="Q162" s="2"/>
    </row>
    <row r="163">
      <c r="A163" s="10"/>
      <c r="B163" s="56" t="s">
        <v>49</v>
      </c>
      <c r="C163" s="1"/>
      <c r="D163" s="1"/>
      <c r="E163" s="57" t="s">
        <v>205</v>
      </c>
      <c r="F163" s="1"/>
      <c r="G163" s="1"/>
      <c r="H163" s="47"/>
      <c r="I163" s="1"/>
      <c r="J163" s="47"/>
      <c r="K163" s="1"/>
      <c r="L163" s="1"/>
      <c r="M163" s="13"/>
      <c r="N163" s="2"/>
      <c r="O163" s="2"/>
      <c r="P163" s="2"/>
      <c r="Q163" s="2"/>
    </row>
    <row r="164">
      <c r="A164" s="10"/>
      <c r="B164" s="56" t="s">
        <v>51</v>
      </c>
      <c r="C164" s="1"/>
      <c r="D164" s="1"/>
      <c r="E164" s="57" t="s">
        <v>206</v>
      </c>
      <c r="F164" s="1"/>
      <c r="G164" s="1"/>
      <c r="H164" s="47"/>
      <c r="I164" s="1"/>
      <c r="J164" s="47"/>
      <c r="K164" s="1"/>
      <c r="L164" s="1"/>
      <c r="M164" s="13"/>
      <c r="N164" s="2"/>
      <c r="O164" s="2"/>
      <c r="P164" s="2"/>
      <c r="Q164" s="2"/>
    </row>
    <row r="165">
      <c r="A165" s="10"/>
      <c r="B165" s="56" t="s">
        <v>53</v>
      </c>
      <c r="C165" s="1"/>
      <c r="D165" s="1"/>
      <c r="E165" s="57" t="s">
        <v>54</v>
      </c>
      <c r="F165" s="1"/>
      <c r="G165" s="1"/>
      <c r="H165" s="47"/>
      <c r="I165" s="1"/>
      <c r="J165" s="47"/>
      <c r="K165" s="1"/>
      <c r="L165" s="1"/>
      <c r="M165" s="13"/>
      <c r="N165" s="2"/>
      <c r="O165" s="2"/>
      <c r="P165" s="2"/>
      <c r="Q165" s="2"/>
    </row>
    <row r="166" thickBot="1">
      <c r="A166" s="10"/>
      <c r="B166" s="58" t="s">
        <v>55</v>
      </c>
      <c r="C166" s="31"/>
      <c r="D166" s="31"/>
      <c r="E166" s="29"/>
      <c r="F166" s="31"/>
      <c r="G166" s="31"/>
      <c r="H166" s="59"/>
      <c r="I166" s="31"/>
      <c r="J166" s="59"/>
      <c r="K166" s="31"/>
      <c r="L166" s="31"/>
      <c r="M166" s="13"/>
      <c r="N166" s="2"/>
      <c r="O166" s="2"/>
      <c r="P166" s="2"/>
      <c r="Q166" s="2"/>
    </row>
    <row r="167" thickTop="1">
      <c r="A167" s="10"/>
      <c r="B167" s="48">
        <v>22</v>
      </c>
      <c r="C167" s="49" t="s">
        <v>207</v>
      </c>
      <c r="D167" s="49" t="s">
        <v>7</v>
      </c>
      <c r="E167" s="49" t="s">
        <v>208</v>
      </c>
      <c r="F167" s="49" t="s">
        <v>7</v>
      </c>
      <c r="G167" s="50" t="s">
        <v>131</v>
      </c>
      <c r="H167" s="60">
        <v>329.39999999999998</v>
      </c>
      <c r="I167" s="61">
        <v>0</v>
      </c>
      <c r="J167" s="62">
        <f>ROUND(H167*I167,2)</f>
        <v>0</v>
      </c>
      <c r="K167" s="63">
        <v>0.20999999999999999</v>
      </c>
      <c r="L167" s="64">
        <f>ROUND(J167*1.21,2)</f>
        <v>0</v>
      </c>
      <c r="M167" s="13"/>
      <c r="N167" s="2"/>
      <c r="O167" s="2"/>
      <c r="P167" s="2"/>
      <c r="Q167" s="40">
        <f>IF(ISNUMBER(K167),IF(H167&gt;0,IF(I167&gt;0,J167,0),0),0)</f>
        <v>0</v>
      </c>
      <c r="R167" s="9">
        <f>IF(ISNUMBER(K167)=FALSE,J167,0)</f>
        <v>0</v>
      </c>
    </row>
    <row r="168">
      <c r="A168" s="10"/>
      <c r="B168" s="56" t="s">
        <v>47</v>
      </c>
      <c r="C168" s="1"/>
      <c r="D168" s="1"/>
      <c r="E168" s="57" t="s">
        <v>209</v>
      </c>
      <c r="F168" s="1"/>
      <c r="G168" s="1"/>
      <c r="H168" s="47"/>
      <c r="I168" s="1"/>
      <c r="J168" s="47"/>
      <c r="K168" s="1"/>
      <c r="L168" s="1"/>
      <c r="M168" s="13"/>
      <c r="N168" s="2"/>
      <c r="O168" s="2"/>
      <c r="P168" s="2"/>
      <c r="Q168" s="2"/>
    </row>
    <row r="169">
      <c r="A169" s="10"/>
      <c r="B169" s="56" t="s">
        <v>49</v>
      </c>
      <c r="C169" s="1"/>
      <c r="D169" s="1"/>
      <c r="E169" s="57" t="s">
        <v>210</v>
      </c>
      <c r="F169" s="1"/>
      <c r="G169" s="1"/>
      <c r="H169" s="47"/>
      <c r="I169" s="1"/>
      <c r="J169" s="47"/>
      <c r="K169" s="1"/>
      <c r="L169" s="1"/>
      <c r="M169" s="13"/>
      <c r="N169" s="2"/>
      <c r="O169" s="2"/>
      <c r="P169" s="2"/>
      <c r="Q169" s="2"/>
    </row>
    <row r="170">
      <c r="A170" s="10"/>
      <c r="B170" s="56" t="s">
        <v>51</v>
      </c>
      <c r="C170" s="1"/>
      <c r="D170" s="1"/>
      <c r="E170" s="57" t="s">
        <v>211</v>
      </c>
      <c r="F170" s="1"/>
      <c r="G170" s="1"/>
      <c r="H170" s="47"/>
      <c r="I170" s="1"/>
      <c r="J170" s="47"/>
      <c r="K170" s="1"/>
      <c r="L170" s="1"/>
      <c r="M170" s="13"/>
      <c r="N170" s="2"/>
      <c r="O170" s="2"/>
      <c r="P170" s="2"/>
      <c r="Q170" s="2"/>
    </row>
    <row r="171">
      <c r="A171" s="10"/>
      <c r="B171" s="56" t="s">
        <v>53</v>
      </c>
      <c r="C171" s="1"/>
      <c r="D171" s="1"/>
      <c r="E171" s="57" t="s">
        <v>54</v>
      </c>
      <c r="F171" s="1"/>
      <c r="G171" s="1"/>
      <c r="H171" s="47"/>
      <c r="I171" s="1"/>
      <c r="J171" s="47"/>
      <c r="K171" s="1"/>
      <c r="L171" s="1"/>
      <c r="M171" s="13"/>
      <c r="N171" s="2"/>
      <c r="O171" s="2"/>
      <c r="P171" s="2"/>
      <c r="Q171" s="2"/>
    </row>
    <row r="172" thickBot="1">
      <c r="A172" s="10"/>
      <c r="B172" s="58" t="s">
        <v>55</v>
      </c>
      <c r="C172" s="31"/>
      <c r="D172" s="31"/>
      <c r="E172" s="29"/>
      <c r="F172" s="31"/>
      <c r="G172" s="31"/>
      <c r="H172" s="59"/>
      <c r="I172" s="31"/>
      <c r="J172" s="59"/>
      <c r="K172" s="31"/>
      <c r="L172" s="31"/>
      <c r="M172" s="13"/>
      <c r="N172" s="2"/>
      <c r="O172" s="2"/>
      <c r="P172" s="2"/>
      <c r="Q172" s="2"/>
    </row>
    <row r="173" thickTop="1" thickBot="1" ht="25" customHeight="1">
      <c r="A173" s="10"/>
      <c r="B173" s="1"/>
      <c r="C173" s="65">
        <v>2</v>
      </c>
      <c r="D173" s="1"/>
      <c r="E173" s="65" t="s">
        <v>102</v>
      </c>
      <c r="F173" s="1"/>
      <c r="G173" s="66" t="s">
        <v>82</v>
      </c>
      <c r="H173" s="67">
        <f>J155+J161+J167</f>
        <v>0</v>
      </c>
      <c r="I173" s="66" t="s">
        <v>83</v>
      </c>
      <c r="J173" s="68">
        <f>(L173-H173)</f>
        <v>0</v>
      </c>
      <c r="K173" s="66" t="s">
        <v>84</v>
      </c>
      <c r="L173" s="69">
        <f>ROUND((J155+J161+J167)*1.21,2)</f>
        <v>0</v>
      </c>
      <c r="M173" s="13"/>
      <c r="N173" s="2"/>
      <c r="O173" s="2"/>
      <c r="P173" s="2"/>
      <c r="Q173" s="40">
        <f>0+Q155+Q161+Q167</f>
        <v>0</v>
      </c>
      <c r="R173" s="9">
        <f>0+R155+R161+R167</f>
        <v>0</v>
      </c>
      <c r="S173" s="70">
        <f>Q173*(1+J173)+R173</f>
        <v>0</v>
      </c>
    </row>
    <row r="174" thickTop="1" thickBot="1" ht="25" customHeight="1">
      <c r="A174" s="10"/>
      <c r="B174" s="71"/>
      <c r="C174" s="71"/>
      <c r="D174" s="71"/>
      <c r="E174" s="71"/>
      <c r="F174" s="71"/>
      <c r="G174" s="72" t="s">
        <v>85</v>
      </c>
      <c r="H174" s="73">
        <f>0+J155+J161+J167</f>
        <v>0</v>
      </c>
      <c r="I174" s="72" t="s">
        <v>86</v>
      </c>
      <c r="J174" s="74">
        <f>0+J173</f>
        <v>0</v>
      </c>
      <c r="K174" s="72" t="s">
        <v>87</v>
      </c>
      <c r="L174" s="75">
        <f>0+L173</f>
        <v>0</v>
      </c>
      <c r="M174" s="13"/>
      <c r="N174" s="2"/>
      <c r="O174" s="2"/>
      <c r="P174" s="2"/>
      <c r="Q174" s="2"/>
    </row>
    <row r="175" ht="40" customHeight="1">
      <c r="A175" s="10"/>
      <c r="B175" s="78" t="s">
        <v>212</v>
      </c>
      <c r="C175" s="1"/>
      <c r="D175" s="1"/>
      <c r="E175" s="1"/>
      <c r="F175" s="1"/>
      <c r="G175" s="1"/>
      <c r="H175" s="47"/>
      <c r="I175" s="1"/>
      <c r="J175" s="47"/>
      <c r="K175" s="1"/>
      <c r="L175" s="1"/>
      <c r="M175" s="13"/>
      <c r="N175" s="2"/>
      <c r="O175" s="2"/>
      <c r="P175" s="2"/>
      <c r="Q175" s="2"/>
    </row>
    <row r="176">
      <c r="A176" s="10"/>
      <c r="B176" s="48">
        <v>23</v>
      </c>
      <c r="C176" s="49" t="s">
        <v>213</v>
      </c>
      <c r="D176" s="49" t="s">
        <v>7</v>
      </c>
      <c r="E176" s="49" t="s">
        <v>214</v>
      </c>
      <c r="F176" s="49" t="s">
        <v>7</v>
      </c>
      <c r="G176" s="50" t="s">
        <v>148</v>
      </c>
      <c r="H176" s="51">
        <v>7.0880000000000001</v>
      </c>
      <c r="I176" s="52">
        <v>0</v>
      </c>
      <c r="J176" s="53">
        <f>ROUND(H176*I176,2)</f>
        <v>0</v>
      </c>
      <c r="K176" s="54">
        <v>0.20999999999999999</v>
      </c>
      <c r="L176" s="55">
        <f>ROUND(J176*1.21,2)</f>
        <v>0</v>
      </c>
      <c r="M176" s="13"/>
      <c r="N176" s="2"/>
      <c r="O176" s="2"/>
      <c r="P176" s="2"/>
      <c r="Q176" s="40">
        <f>IF(ISNUMBER(K176),IF(H176&gt;0,IF(I176&gt;0,J176,0),0),0)</f>
        <v>0</v>
      </c>
      <c r="R176" s="9">
        <f>IF(ISNUMBER(K176)=FALSE,J176,0)</f>
        <v>0</v>
      </c>
    </row>
    <row r="177">
      <c r="A177" s="10"/>
      <c r="B177" s="56" t="s">
        <v>47</v>
      </c>
      <c r="C177" s="1"/>
      <c r="D177" s="1"/>
      <c r="E177" s="57" t="s">
        <v>215</v>
      </c>
      <c r="F177" s="1"/>
      <c r="G177" s="1"/>
      <c r="H177" s="47"/>
      <c r="I177" s="1"/>
      <c r="J177" s="47"/>
      <c r="K177" s="1"/>
      <c r="L177" s="1"/>
      <c r="M177" s="13"/>
      <c r="N177" s="2"/>
      <c r="O177" s="2"/>
      <c r="P177" s="2"/>
      <c r="Q177" s="2"/>
    </row>
    <row r="178">
      <c r="A178" s="10"/>
      <c r="B178" s="56" t="s">
        <v>49</v>
      </c>
      <c r="C178" s="1"/>
      <c r="D178" s="1"/>
      <c r="E178" s="57" t="s">
        <v>216</v>
      </c>
      <c r="F178" s="1"/>
      <c r="G178" s="1"/>
      <c r="H178" s="47"/>
      <c r="I178" s="1"/>
      <c r="J178" s="47"/>
      <c r="K178" s="1"/>
      <c r="L178" s="1"/>
      <c r="M178" s="13"/>
      <c r="N178" s="2"/>
      <c r="O178" s="2"/>
      <c r="P178" s="2"/>
      <c r="Q178" s="2"/>
    </row>
    <row r="179">
      <c r="A179" s="10"/>
      <c r="B179" s="56" t="s">
        <v>51</v>
      </c>
      <c r="C179" s="1"/>
      <c r="D179" s="1"/>
      <c r="E179" s="57" t="s">
        <v>217</v>
      </c>
      <c r="F179" s="1"/>
      <c r="G179" s="1"/>
      <c r="H179" s="47"/>
      <c r="I179" s="1"/>
      <c r="J179" s="47"/>
      <c r="K179" s="1"/>
      <c r="L179" s="1"/>
      <c r="M179" s="13"/>
      <c r="N179" s="2"/>
      <c r="O179" s="2"/>
      <c r="P179" s="2"/>
      <c r="Q179" s="2"/>
    </row>
    <row r="180">
      <c r="A180" s="10"/>
      <c r="B180" s="56" t="s">
        <v>53</v>
      </c>
      <c r="C180" s="1"/>
      <c r="D180" s="1"/>
      <c r="E180" s="57" t="s">
        <v>54</v>
      </c>
      <c r="F180" s="1"/>
      <c r="G180" s="1"/>
      <c r="H180" s="47"/>
      <c r="I180" s="1"/>
      <c r="J180" s="47"/>
      <c r="K180" s="1"/>
      <c r="L180" s="1"/>
      <c r="M180" s="13"/>
      <c r="N180" s="2"/>
      <c r="O180" s="2"/>
      <c r="P180" s="2"/>
      <c r="Q180" s="2"/>
    </row>
    <row r="181" thickBot="1">
      <c r="A181" s="10"/>
      <c r="B181" s="58" t="s">
        <v>55</v>
      </c>
      <c r="C181" s="31"/>
      <c r="D181" s="31"/>
      <c r="E181" s="29"/>
      <c r="F181" s="31"/>
      <c r="G181" s="31"/>
      <c r="H181" s="59"/>
      <c r="I181" s="31"/>
      <c r="J181" s="59"/>
      <c r="K181" s="31"/>
      <c r="L181" s="31"/>
      <c r="M181" s="13"/>
      <c r="N181" s="2"/>
      <c r="O181" s="2"/>
      <c r="P181" s="2"/>
      <c r="Q181" s="2"/>
    </row>
    <row r="182" thickTop="1">
      <c r="A182" s="10"/>
      <c r="B182" s="48">
        <v>24</v>
      </c>
      <c r="C182" s="49" t="s">
        <v>218</v>
      </c>
      <c r="D182" s="49" t="s">
        <v>7</v>
      </c>
      <c r="E182" s="49" t="s">
        <v>219</v>
      </c>
      <c r="F182" s="49" t="s">
        <v>7</v>
      </c>
      <c r="G182" s="50" t="s">
        <v>220</v>
      </c>
      <c r="H182" s="60">
        <v>252</v>
      </c>
      <c r="I182" s="61">
        <v>0</v>
      </c>
      <c r="J182" s="62">
        <f>ROUND(H182*I182,2)</f>
        <v>0</v>
      </c>
      <c r="K182" s="63">
        <v>0.20999999999999999</v>
      </c>
      <c r="L182" s="64">
        <f>ROUND(J182*1.21,2)</f>
        <v>0</v>
      </c>
      <c r="M182" s="13"/>
      <c r="N182" s="2"/>
      <c r="O182" s="2"/>
      <c r="P182" s="2"/>
      <c r="Q182" s="40">
        <f>IF(ISNUMBER(K182),IF(H182&gt;0,IF(I182&gt;0,J182,0),0),0)</f>
        <v>0</v>
      </c>
      <c r="R182" s="9">
        <f>IF(ISNUMBER(K182)=FALSE,J182,0)</f>
        <v>0</v>
      </c>
    </row>
    <row r="183">
      <c r="A183" s="10"/>
      <c r="B183" s="56" t="s">
        <v>47</v>
      </c>
      <c r="C183" s="1"/>
      <c r="D183" s="1"/>
      <c r="E183" s="57" t="s">
        <v>221</v>
      </c>
      <c r="F183" s="1"/>
      <c r="G183" s="1"/>
      <c r="H183" s="47"/>
      <c r="I183" s="1"/>
      <c r="J183" s="47"/>
      <c r="K183" s="1"/>
      <c r="L183" s="1"/>
      <c r="M183" s="13"/>
      <c r="N183" s="2"/>
      <c r="O183" s="2"/>
      <c r="P183" s="2"/>
      <c r="Q183" s="2"/>
    </row>
    <row r="184">
      <c r="A184" s="10"/>
      <c r="B184" s="56" t="s">
        <v>49</v>
      </c>
      <c r="C184" s="1"/>
      <c r="D184" s="1"/>
      <c r="E184" s="57" t="s">
        <v>222</v>
      </c>
      <c r="F184" s="1"/>
      <c r="G184" s="1"/>
      <c r="H184" s="47"/>
      <c r="I184" s="1"/>
      <c r="J184" s="47"/>
      <c r="K184" s="1"/>
      <c r="L184" s="1"/>
      <c r="M184" s="13"/>
      <c r="N184" s="2"/>
      <c r="O184" s="2"/>
      <c r="P184" s="2"/>
      <c r="Q184" s="2"/>
    </row>
    <row r="185">
      <c r="A185" s="10"/>
      <c r="B185" s="56" t="s">
        <v>51</v>
      </c>
      <c r="C185" s="1"/>
      <c r="D185" s="1"/>
      <c r="E185" s="57" t="s">
        <v>223</v>
      </c>
      <c r="F185" s="1"/>
      <c r="G185" s="1"/>
      <c r="H185" s="47"/>
      <c r="I185" s="1"/>
      <c r="J185" s="47"/>
      <c r="K185" s="1"/>
      <c r="L185" s="1"/>
      <c r="M185" s="13"/>
      <c r="N185" s="2"/>
      <c r="O185" s="2"/>
      <c r="P185" s="2"/>
      <c r="Q185" s="2"/>
    </row>
    <row r="186">
      <c r="A186" s="10"/>
      <c r="B186" s="56" t="s">
        <v>53</v>
      </c>
      <c r="C186" s="1"/>
      <c r="D186" s="1"/>
      <c r="E186" s="57" t="s">
        <v>54</v>
      </c>
      <c r="F186" s="1"/>
      <c r="G186" s="1"/>
      <c r="H186" s="47"/>
      <c r="I186" s="1"/>
      <c r="J186" s="47"/>
      <c r="K186" s="1"/>
      <c r="L186" s="1"/>
      <c r="M186" s="13"/>
      <c r="N186" s="2"/>
      <c r="O186" s="2"/>
      <c r="P186" s="2"/>
      <c r="Q186" s="2"/>
    </row>
    <row r="187" thickBot="1">
      <c r="A187" s="10"/>
      <c r="B187" s="58" t="s">
        <v>55</v>
      </c>
      <c r="C187" s="31"/>
      <c r="D187" s="31"/>
      <c r="E187" s="29"/>
      <c r="F187" s="31"/>
      <c r="G187" s="31"/>
      <c r="H187" s="59"/>
      <c r="I187" s="31"/>
      <c r="J187" s="59"/>
      <c r="K187" s="31"/>
      <c r="L187" s="31"/>
      <c r="M187" s="13"/>
      <c r="N187" s="2"/>
      <c r="O187" s="2"/>
      <c r="P187" s="2"/>
      <c r="Q187" s="2"/>
    </row>
    <row r="188" thickTop="1">
      <c r="A188" s="10"/>
      <c r="B188" s="48">
        <v>25</v>
      </c>
      <c r="C188" s="49" t="s">
        <v>224</v>
      </c>
      <c r="D188" s="49" t="s">
        <v>7</v>
      </c>
      <c r="E188" s="49" t="s">
        <v>225</v>
      </c>
      <c r="F188" s="49" t="s">
        <v>7</v>
      </c>
      <c r="G188" s="50" t="s">
        <v>148</v>
      </c>
      <c r="H188" s="60">
        <v>34.829999999999998</v>
      </c>
      <c r="I188" s="61">
        <v>0</v>
      </c>
      <c r="J188" s="62">
        <f>ROUND(H188*I188,2)</f>
        <v>0</v>
      </c>
      <c r="K188" s="63">
        <v>0.20999999999999999</v>
      </c>
      <c r="L188" s="64">
        <f>ROUND(J188*1.21,2)</f>
        <v>0</v>
      </c>
      <c r="M188" s="13"/>
      <c r="N188" s="2"/>
      <c r="O188" s="2"/>
      <c r="P188" s="2"/>
      <c r="Q188" s="40">
        <f>IF(ISNUMBER(K188),IF(H188&gt;0,IF(I188&gt;0,J188,0),0),0)</f>
        <v>0</v>
      </c>
      <c r="R188" s="9">
        <f>IF(ISNUMBER(K188)=FALSE,J188,0)</f>
        <v>0</v>
      </c>
    </row>
    <row r="189">
      <c r="A189" s="10"/>
      <c r="B189" s="56" t="s">
        <v>47</v>
      </c>
      <c r="C189" s="1"/>
      <c r="D189" s="1"/>
      <c r="E189" s="57" t="s">
        <v>226</v>
      </c>
      <c r="F189" s="1"/>
      <c r="G189" s="1"/>
      <c r="H189" s="47"/>
      <c r="I189" s="1"/>
      <c r="J189" s="47"/>
      <c r="K189" s="1"/>
      <c r="L189" s="1"/>
      <c r="M189" s="13"/>
      <c r="N189" s="2"/>
      <c r="O189" s="2"/>
      <c r="P189" s="2"/>
      <c r="Q189" s="2"/>
    </row>
    <row r="190">
      <c r="A190" s="10"/>
      <c r="B190" s="56" t="s">
        <v>49</v>
      </c>
      <c r="C190" s="1"/>
      <c r="D190" s="1"/>
      <c r="E190" s="57" t="s">
        <v>227</v>
      </c>
      <c r="F190" s="1"/>
      <c r="G190" s="1"/>
      <c r="H190" s="47"/>
      <c r="I190" s="1"/>
      <c r="J190" s="47"/>
      <c r="K190" s="1"/>
      <c r="L190" s="1"/>
      <c r="M190" s="13"/>
      <c r="N190" s="2"/>
      <c r="O190" s="2"/>
      <c r="P190" s="2"/>
      <c r="Q190" s="2"/>
    </row>
    <row r="191">
      <c r="A191" s="10"/>
      <c r="B191" s="56" t="s">
        <v>51</v>
      </c>
      <c r="C191" s="1"/>
      <c r="D191" s="1"/>
      <c r="E191" s="57" t="s">
        <v>228</v>
      </c>
      <c r="F191" s="1"/>
      <c r="G191" s="1"/>
      <c r="H191" s="47"/>
      <c r="I191" s="1"/>
      <c r="J191" s="47"/>
      <c r="K191" s="1"/>
      <c r="L191" s="1"/>
      <c r="M191" s="13"/>
      <c r="N191" s="2"/>
      <c r="O191" s="2"/>
      <c r="P191" s="2"/>
      <c r="Q191" s="2"/>
    </row>
    <row r="192">
      <c r="A192" s="10"/>
      <c r="B192" s="56" t="s">
        <v>53</v>
      </c>
      <c r="C192" s="1"/>
      <c r="D192" s="1"/>
      <c r="E192" s="57" t="s">
        <v>54</v>
      </c>
      <c r="F192" s="1"/>
      <c r="G192" s="1"/>
      <c r="H192" s="47"/>
      <c r="I192" s="1"/>
      <c r="J192" s="47"/>
      <c r="K192" s="1"/>
      <c r="L192" s="1"/>
      <c r="M192" s="13"/>
      <c r="N192" s="2"/>
      <c r="O192" s="2"/>
      <c r="P192" s="2"/>
      <c r="Q192" s="2"/>
    </row>
    <row r="193" thickBot="1">
      <c r="A193" s="10"/>
      <c r="B193" s="58" t="s">
        <v>55</v>
      </c>
      <c r="C193" s="31"/>
      <c r="D193" s="31"/>
      <c r="E193" s="29"/>
      <c r="F193" s="31"/>
      <c r="G193" s="31"/>
      <c r="H193" s="59"/>
      <c r="I193" s="31"/>
      <c r="J193" s="59"/>
      <c r="K193" s="31"/>
      <c r="L193" s="31"/>
      <c r="M193" s="13"/>
      <c r="N193" s="2"/>
      <c r="O193" s="2"/>
      <c r="P193" s="2"/>
      <c r="Q193" s="2"/>
    </row>
    <row r="194" thickTop="1">
      <c r="A194" s="10"/>
      <c r="B194" s="48">
        <v>26</v>
      </c>
      <c r="C194" s="49" t="s">
        <v>229</v>
      </c>
      <c r="D194" s="49" t="s">
        <v>7</v>
      </c>
      <c r="E194" s="49" t="s">
        <v>230</v>
      </c>
      <c r="F194" s="49" t="s">
        <v>7</v>
      </c>
      <c r="G194" s="50" t="s">
        <v>112</v>
      </c>
      <c r="H194" s="60">
        <v>5.2249999999999996</v>
      </c>
      <c r="I194" s="61">
        <v>0</v>
      </c>
      <c r="J194" s="62">
        <f>ROUND(H194*I194,2)</f>
        <v>0</v>
      </c>
      <c r="K194" s="63">
        <v>0.20999999999999999</v>
      </c>
      <c r="L194" s="64">
        <f>ROUND(J194*1.21,2)</f>
        <v>0</v>
      </c>
      <c r="M194" s="13"/>
      <c r="N194" s="2"/>
      <c r="O194" s="2"/>
      <c r="P194" s="2"/>
      <c r="Q194" s="40">
        <f>IF(ISNUMBER(K194),IF(H194&gt;0,IF(I194&gt;0,J194,0),0),0)</f>
        <v>0</v>
      </c>
      <c r="R194" s="9">
        <f>IF(ISNUMBER(K194)=FALSE,J194,0)</f>
        <v>0</v>
      </c>
    </row>
    <row r="195">
      <c r="A195" s="10"/>
      <c r="B195" s="56" t="s">
        <v>47</v>
      </c>
      <c r="C195" s="1"/>
      <c r="D195" s="1"/>
      <c r="E195" s="57" t="s">
        <v>7</v>
      </c>
      <c r="F195" s="1"/>
      <c r="G195" s="1"/>
      <c r="H195" s="47"/>
      <c r="I195" s="1"/>
      <c r="J195" s="47"/>
      <c r="K195" s="1"/>
      <c r="L195" s="1"/>
      <c r="M195" s="13"/>
      <c r="N195" s="2"/>
      <c r="O195" s="2"/>
      <c r="P195" s="2"/>
      <c r="Q195" s="2"/>
    </row>
    <row r="196">
      <c r="A196" s="10"/>
      <c r="B196" s="56" t="s">
        <v>49</v>
      </c>
      <c r="C196" s="1"/>
      <c r="D196" s="1"/>
      <c r="E196" s="57" t="s">
        <v>231</v>
      </c>
      <c r="F196" s="1"/>
      <c r="G196" s="1"/>
      <c r="H196" s="47"/>
      <c r="I196" s="1"/>
      <c r="J196" s="47"/>
      <c r="K196" s="1"/>
      <c r="L196" s="1"/>
      <c r="M196" s="13"/>
      <c r="N196" s="2"/>
      <c r="O196" s="2"/>
      <c r="P196" s="2"/>
      <c r="Q196" s="2"/>
    </row>
    <row r="197">
      <c r="A197" s="10"/>
      <c r="B197" s="56" t="s">
        <v>51</v>
      </c>
      <c r="C197" s="1"/>
      <c r="D197" s="1"/>
      <c r="E197" s="57" t="s">
        <v>232</v>
      </c>
      <c r="F197" s="1"/>
      <c r="G197" s="1"/>
      <c r="H197" s="47"/>
      <c r="I197" s="1"/>
      <c r="J197" s="47"/>
      <c r="K197" s="1"/>
      <c r="L197" s="1"/>
      <c r="M197" s="13"/>
      <c r="N197" s="2"/>
      <c r="O197" s="2"/>
      <c r="P197" s="2"/>
      <c r="Q197" s="2"/>
    </row>
    <row r="198">
      <c r="A198" s="10"/>
      <c r="B198" s="56" t="s">
        <v>53</v>
      </c>
      <c r="C198" s="1"/>
      <c r="D198" s="1"/>
      <c r="E198" s="57" t="s">
        <v>54</v>
      </c>
      <c r="F198" s="1"/>
      <c r="G198" s="1"/>
      <c r="H198" s="47"/>
      <c r="I198" s="1"/>
      <c r="J198" s="47"/>
      <c r="K198" s="1"/>
      <c r="L198" s="1"/>
      <c r="M198" s="13"/>
      <c r="N198" s="2"/>
      <c r="O198" s="2"/>
      <c r="P198" s="2"/>
      <c r="Q198" s="2"/>
    </row>
    <row r="199" thickBot="1">
      <c r="A199" s="10"/>
      <c r="B199" s="58" t="s">
        <v>55</v>
      </c>
      <c r="C199" s="31"/>
      <c r="D199" s="31"/>
      <c r="E199" s="29"/>
      <c r="F199" s="31"/>
      <c r="G199" s="31"/>
      <c r="H199" s="59"/>
      <c r="I199" s="31"/>
      <c r="J199" s="59"/>
      <c r="K199" s="31"/>
      <c r="L199" s="31"/>
      <c r="M199" s="13"/>
      <c r="N199" s="2"/>
      <c r="O199" s="2"/>
      <c r="P199" s="2"/>
      <c r="Q199" s="2"/>
    </row>
    <row r="200" thickTop="1">
      <c r="A200" s="10"/>
      <c r="B200" s="48">
        <v>27</v>
      </c>
      <c r="C200" s="49" t="s">
        <v>233</v>
      </c>
      <c r="D200" s="49" t="s">
        <v>7</v>
      </c>
      <c r="E200" s="49" t="s">
        <v>234</v>
      </c>
      <c r="F200" s="49" t="s">
        <v>7</v>
      </c>
      <c r="G200" s="50" t="s">
        <v>148</v>
      </c>
      <c r="H200" s="60">
        <v>3.2160000000000002</v>
      </c>
      <c r="I200" s="61">
        <v>0</v>
      </c>
      <c r="J200" s="62">
        <f>ROUND(H200*I200,2)</f>
        <v>0</v>
      </c>
      <c r="K200" s="63">
        <v>0.20999999999999999</v>
      </c>
      <c r="L200" s="64">
        <f>ROUND(J200*1.21,2)</f>
        <v>0</v>
      </c>
      <c r="M200" s="13"/>
      <c r="N200" s="2"/>
      <c r="O200" s="2"/>
      <c r="P200" s="2"/>
      <c r="Q200" s="40">
        <f>IF(ISNUMBER(K200),IF(H200&gt;0,IF(I200&gt;0,J200,0),0),0)</f>
        <v>0</v>
      </c>
      <c r="R200" s="9">
        <f>IF(ISNUMBER(K200)=FALSE,J200,0)</f>
        <v>0</v>
      </c>
    </row>
    <row r="201">
      <c r="A201" s="10"/>
      <c r="B201" s="56" t="s">
        <v>47</v>
      </c>
      <c r="C201" s="1"/>
      <c r="D201" s="1"/>
      <c r="E201" s="57" t="s">
        <v>235</v>
      </c>
      <c r="F201" s="1"/>
      <c r="G201" s="1"/>
      <c r="H201" s="47"/>
      <c r="I201" s="1"/>
      <c r="J201" s="47"/>
      <c r="K201" s="1"/>
      <c r="L201" s="1"/>
      <c r="M201" s="13"/>
      <c r="N201" s="2"/>
      <c r="O201" s="2"/>
      <c r="P201" s="2"/>
      <c r="Q201" s="2"/>
    </row>
    <row r="202">
      <c r="A202" s="10"/>
      <c r="B202" s="56" t="s">
        <v>49</v>
      </c>
      <c r="C202" s="1"/>
      <c r="D202" s="1"/>
      <c r="E202" s="57" t="s">
        <v>236</v>
      </c>
      <c r="F202" s="1"/>
      <c r="G202" s="1"/>
      <c r="H202" s="47"/>
      <c r="I202" s="1"/>
      <c r="J202" s="47"/>
      <c r="K202" s="1"/>
      <c r="L202" s="1"/>
      <c r="M202" s="13"/>
      <c r="N202" s="2"/>
      <c r="O202" s="2"/>
      <c r="P202" s="2"/>
      <c r="Q202" s="2"/>
    </row>
    <row r="203">
      <c r="A203" s="10"/>
      <c r="B203" s="56" t="s">
        <v>51</v>
      </c>
      <c r="C203" s="1"/>
      <c r="D203" s="1"/>
      <c r="E203" s="57" t="s">
        <v>237</v>
      </c>
      <c r="F203" s="1"/>
      <c r="G203" s="1"/>
      <c r="H203" s="47"/>
      <c r="I203" s="1"/>
      <c r="J203" s="47"/>
      <c r="K203" s="1"/>
      <c r="L203" s="1"/>
      <c r="M203" s="13"/>
      <c r="N203" s="2"/>
      <c r="O203" s="2"/>
      <c r="P203" s="2"/>
      <c r="Q203" s="2"/>
    </row>
    <row r="204">
      <c r="A204" s="10"/>
      <c r="B204" s="56" t="s">
        <v>53</v>
      </c>
      <c r="C204" s="1"/>
      <c r="D204" s="1"/>
      <c r="E204" s="57" t="s">
        <v>54</v>
      </c>
      <c r="F204" s="1"/>
      <c r="G204" s="1"/>
      <c r="H204" s="47"/>
      <c r="I204" s="1"/>
      <c r="J204" s="47"/>
      <c r="K204" s="1"/>
      <c r="L204" s="1"/>
      <c r="M204" s="13"/>
      <c r="N204" s="2"/>
      <c r="O204" s="2"/>
      <c r="P204" s="2"/>
      <c r="Q204" s="2"/>
    </row>
    <row r="205" thickBot="1">
      <c r="A205" s="10"/>
      <c r="B205" s="58" t="s">
        <v>55</v>
      </c>
      <c r="C205" s="31"/>
      <c r="D205" s="31"/>
      <c r="E205" s="29"/>
      <c r="F205" s="31"/>
      <c r="G205" s="31"/>
      <c r="H205" s="59"/>
      <c r="I205" s="31"/>
      <c r="J205" s="59"/>
      <c r="K205" s="31"/>
      <c r="L205" s="31"/>
      <c r="M205" s="13"/>
      <c r="N205" s="2"/>
      <c r="O205" s="2"/>
      <c r="P205" s="2"/>
      <c r="Q205" s="2"/>
    </row>
    <row r="206" thickTop="1">
      <c r="A206" s="10"/>
      <c r="B206" s="48">
        <v>28</v>
      </c>
      <c r="C206" s="49" t="s">
        <v>238</v>
      </c>
      <c r="D206" s="49" t="s">
        <v>7</v>
      </c>
      <c r="E206" s="49" t="s">
        <v>239</v>
      </c>
      <c r="F206" s="49" t="s">
        <v>7</v>
      </c>
      <c r="G206" s="50" t="s">
        <v>148</v>
      </c>
      <c r="H206" s="60">
        <v>17.736000000000001</v>
      </c>
      <c r="I206" s="61">
        <v>0</v>
      </c>
      <c r="J206" s="62">
        <f>ROUND(H206*I206,2)</f>
        <v>0</v>
      </c>
      <c r="K206" s="63">
        <v>0.20999999999999999</v>
      </c>
      <c r="L206" s="64">
        <f>ROUND(J206*1.21,2)</f>
        <v>0</v>
      </c>
      <c r="M206" s="13"/>
      <c r="N206" s="2"/>
      <c r="O206" s="2"/>
      <c r="P206" s="2"/>
      <c r="Q206" s="40">
        <f>IF(ISNUMBER(K206),IF(H206&gt;0,IF(I206&gt;0,J206,0),0),0)</f>
        <v>0</v>
      </c>
      <c r="R206" s="9">
        <f>IF(ISNUMBER(K206)=FALSE,J206,0)</f>
        <v>0</v>
      </c>
    </row>
    <row r="207">
      <c r="A207" s="10"/>
      <c r="B207" s="56" t="s">
        <v>47</v>
      </c>
      <c r="C207" s="1"/>
      <c r="D207" s="1"/>
      <c r="E207" s="57" t="s">
        <v>240</v>
      </c>
      <c r="F207" s="1"/>
      <c r="G207" s="1"/>
      <c r="H207" s="47"/>
      <c r="I207" s="1"/>
      <c r="J207" s="47"/>
      <c r="K207" s="1"/>
      <c r="L207" s="1"/>
      <c r="M207" s="13"/>
      <c r="N207" s="2"/>
      <c r="O207" s="2"/>
      <c r="P207" s="2"/>
      <c r="Q207" s="2"/>
    </row>
    <row r="208">
      <c r="A208" s="10"/>
      <c r="B208" s="56" t="s">
        <v>49</v>
      </c>
      <c r="C208" s="1"/>
      <c r="D208" s="1"/>
      <c r="E208" s="57" t="s">
        <v>241</v>
      </c>
      <c r="F208" s="1"/>
      <c r="G208" s="1"/>
      <c r="H208" s="47"/>
      <c r="I208" s="1"/>
      <c r="J208" s="47"/>
      <c r="K208" s="1"/>
      <c r="L208" s="1"/>
      <c r="M208" s="13"/>
      <c r="N208" s="2"/>
      <c r="O208" s="2"/>
      <c r="P208" s="2"/>
      <c r="Q208" s="2"/>
    </row>
    <row r="209">
      <c r="A209" s="10"/>
      <c r="B209" s="56" t="s">
        <v>51</v>
      </c>
      <c r="C209" s="1"/>
      <c r="D209" s="1"/>
      <c r="E209" s="57" t="s">
        <v>242</v>
      </c>
      <c r="F209" s="1"/>
      <c r="G209" s="1"/>
      <c r="H209" s="47"/>
      <c r="I209" s="1"/>
      <c r="J209" s="47"/>
      <c r="K209" s="1"/>
      <c r="L209" s="1"/>
      <c r="M209" s="13"/>
      <c r="N209" s="2"/>
      <c r="O209" s="2"/>
      <c r="P209" s="2"/>
      <c r="Q209" s="2"/>
    </row>
    <row r="210">
      <c r="A210" s="10"/>
      <c r="B210" s="56" t="s">
        <v>53</v>
      </c>
      <c r="C210" s="1"/>
      <c r="D210" s="1"/>
      <c r="E210" s="57" t="s">
        <v>54</v>
      </c>
      <c r="F210" s="1"/>
      <c r="G210" s="1"/>
      <c r="H210" s="47"/>
      <c r="I210" s="1"/>
      <c r="J210" s="47"/>
      <c r="K210" s="1"/>
      <c r="L210" s="1"/>
      <c r="M210" s="13"/>
      <c r="N210" s="2"/>
      <c r="O210" s="2"/>
      <c r="P210" s="2"/>
      <c r="Q210" s="2"/>
    </row>
    <row r="211" thickBot="1">
      <c r="A211" s="10"/>
      <c r="B211" s="58" t="s">
        <v>55</v>
      </c>
      <c r="C211" s="31"/>
      <c r="D211" s="31"/>
      <c r="E211" s="29"/>
      <c r="F211" s="31"/>
      <c r="G211" s="31"/>
      <c r="H211" s="59"/>
      <c r="I211" s="31"/>
      <c r="J211" s="59"/>
      <c r="K211" s="31"/>
      <c r="L211" s="31"/>
      <c r="M211" s="13"/>
      <c r="N211" s="2"/>
      <c r="O211" s="2"/>
      <c r="P211" s="2"/>
      <c r="Q211" s="2"/>
    </row>
    <row r="212" thickTop="1">
      <c r="A212" s="10"/>
      <c r="B212" s="48">
        <v>29</v>
      </c>
      <c r="C212" s="49" t="s">
        <v>243</v>
      </c>
      <c r="D212" s="49" t="s">
        <v>7</v>
      </c>
      <c r="E212" s="49" t="s">
        <v>244</v>
      </c>
      <c r="F212" s="49" t="s">
        <v>7</v>
      </c>
      <c r="G212" s="50" t="s">
        <v>112</v>
      </c>
      <c r="H212" s="60">
        <v>2.117</v>
      </c>
      <c r="I212" s="61">
        <v>0</v>
      </c>
      <c r="J212" s="62">
        <f>ROUND(H212*I212,2)</f>
        <v>0</v>
      </c>
      <c r="K212" s="63">
        <v>0.20999999999999999</v>
      </c>
      <c r="L212" s="64">
        <f>ROUND(J212*1.21,2)</f>
        <v>0</v>
      </c>
      <c r="M212" s="13"/>
      <c r="N212" s="2"/>
      <c r="O212" s="2"/>
      <c r="P212" s="2"/>
      <c r="Q212" s="40">
        <f>IF(ISNUMBER(K212),IF(H212&gt;0,IF(I212&gt;0,J212,0),0),0)</f>
        <v>0</v>
      </c>
      <c r="R212" s="9">
        <f>IF(ISNUMBER(K212)=FALSE,J212,0)</f>
        <v>0</v>
      </c>
    </row>
    <row r="213">
      <c r="A213" s="10"/>
      <c r="B213" s="56" t="s">
        <v>47</v>
      </c>
      <c r="C213" s="1"/>
      <c r="D213" s="1"/>
      <c r="E213" s="57" t="s">
        <v>7</v>
      </c>
      <c r="F213" s="1"/>
      <c r="G213" s="1"/>
      <c r="H213" s="47"/>
      <c r="I213" s="1"/>
      <c r="J213" s="47"/>
      <c r="K213" s="1"/>
      <c r="L213" s="1"/>
      <c r="M213" s="13"/>
      <c r="N213" s="2"/>
      <c r="O213" s="2"/>
      <c r="P213" s="2"/>
      <c r="Q213" s="2"/>
    </row>
    <row r="214">
      <c r="A214" s="10"/>
      <c r="B214" s="56" t="s">
        <v>49</v>
      </c>
      <c r="C214" s="1"/>
      <c r="D214" s="1"/>
      <c r="E214" s="57" t="s">
        <v>245</v>
      </c>
      <c r="F214" s="1"/>
      <c r="G214" s="1"/>
      <c r="H214" s="47"/>
      <c r="I214" s="1"/>
      <c r="J214" s="47"/>
      <c r="K214" s="1"/>
      <c r="L214" s="1"/>
      <c r="M214" s="13"/>
      <c r="N214" s="2"/>
      <c r="O214" s="2"/>
      <c r="P214" s="2"/>
      <c r="Q214" s="2"/>
    </row>
    <row r="215">
      <c r="A215" s="10"/>
      <c r="B215" s="56" t="s">
        <v>51</v>
      </c>
      <c r="C215" s="1"/>
      <c r="D215" s="1"/>
      <c r="E215" s="57" t="s">
        <v>246</v>
      </c>
      <c r="F215" s="1"/>
      <c r="G215" s="1"/>
      <c r="H215" s="47"/>
      <c r="I215" s="1"/>
      <c r="J215" s="47"/>
      <c r="K215" s="1"/>
      <c r="L215" s="1"/>
      <c r="M215" s="13"/>
      <c r="N215" s="2"/>
      <c r="O215" s="2"/>
      <c r="P215" s="2"/>
      <c r="Q215" s="2"/>
    </row>
    <row r="216">
      <c r="A216" s="10"/>
      <c r="B216" s="56" t="s">
        <v>53</v>
      </c>
      <c r="C216" s="1"/>
      <c r="D216" s="1"/>
      <c r="E216" s="57" t="s">
        <v>54</v>
      </c>
      <c r="F216" s="1"/>
      <c r="G216" s="1"/>
      <c r="H216" s="47"/>
      <c r="I216" s="1"/>
      <c r="J216" s="47"/>
      <c r="K216" s="1"/>
      <c r="L216" s="1"/>
      <c r="M216" s="13"/>
      <c r="N216" s="2"/>
      <c r="O216" s="2"/>
      <c r="P216" s="2"/>
      <c r="Q216" s="2"/>
    </row>
    <row r="217" thickBot="1">
      <c r="A217" s="10"/>
      <c r="B217" s="58" t="s">
        <v>55</v>
      </c>
      <c r="C217" s="31"/>
      <c r="D217" s="31"/>
      <c r="E217" s="29"/>
      <c r="F217" s="31"/>
      <c r="G217" s="31"/>
      <c r="H217" s="59"/>
      <c r="I217" s="31"/>
      <c r="J217" s="59"/>
      <c r="K217" s="31"/>
      <c r="L217" s="31"/>
      <c r="M217" s="13"/>
      <c r="N217" s="2"/>
      <c r="O217" s="2"/>
      <c r="P217" s="2"/>
      <c r="Q217" s="2"/>
    </row>
    <row r="218" thickTop="1">
      <c r="A218" s="10"/>
      <c r="B218" s="48">
        <v>30</v>
      </c>
      <c r="C218" s="49" t="s">
        <v>247</v>
      </c>
      <c r="D218" s="49" t="s">
        <v>7</v>
      </c>
      <c r="E218" s="49" t="s">
        <v>248</v>
      </c>
      <c r="F218" s="49" t="s">
        <v>7</v>
      </c>
      <c r="G218" s="50" t="s">
        <v>112</v>
      </c>
      <c r="H218" s="60">
        <v>0.14599999999999999</v>
      </c>
      <c r="I218" s="61">
        <v>0</v>
      </c>
      <c r="J218" s="62">
        <f>ROUND(H218*I218,2)</f>
        <v>0</v>
      </c>
      <c r="K218" s="63">
        <v>0.20999999999999999</v>
      </c>
      <c r="L218" s="64">
        <f>ROUND(J218*1.21,2)</f>
        <v>0</v>
      </c>
      <c r="M218" s="13"/>
      <c r="N218" s="2"/>
      <c r="O218" s="2"/>
      <c r="P218" s="2"/>
      <c r="Q218" s="40">
        <f>IF(ISNUMBER(K218),IF(H218&gt;0,IF(I218&gt;0,J218,0),0),0)</f>
        <v>0</v>
      </c>
      <c r="R218" s="9">
        <f>IF(ISNUMBER(K218)=FALSE,J218,0)</f>
        <v>0</v>
      </c>
    </row>
    <row r="219">
      <c r="A219" s="10"/>
      <c r="B219" s="56" t="s">
        <v>47</v>
      </c>
      <c r="C219" s="1"/>
      <c r="D219" s="1"/>
      <c r="E219" s="57" t="s">
        <v>7</v>
      </c>
      <c r="F219" s="1"/>
      <c r="G219" s="1"/>
      <c r="H219" s="47"/>
      <c r="I219" s="1"/>
      <c r="J219" s="47"/>
      <c r="K219" s="1"/>
      <c r="L219" s="1"/>
      <c r="M219" s="13"/>
      <c r="N219" s="2"/>
      <c r="O219" s="2"/>
      <c r="P219" s="2"/>
      <c r="Q219" s="2"/>
    </row>
    <row r="220">
      <c r="A220" s="10"/>
      <c r="B220" s="56" t="s">
        <v>49</v>
      </c>
      <c r="C220" s="1"/>
      <c r="D220" s="1"/>
      <c r="E220" s="57" t="s">
        <v>249</v>
      </c>
      <c r="F220" s="1"/>
      <c r="G220" s="1"/>
      <c r="H220" s="47"/>
      <c r="I220" s="1"/>
      <c r="J220" s="47"/>
      <c r="K220" s="1"/>
      <c r="L220" s="1"/>
      <c r="M220" s="13"/>
      <c r="N220" s="2"/>
      <c r="O220" s="2"/>
      <c r="P220" s="2"/>
      <c r="Q220" s="2"/>
    </row>
    <row r="221">
      <c r="A221" s="10"/>
      <c r="B221" s="56" t="s">
        <v>51</v>
      </c>
      <c r="C221" s="1"/>
      <c r="D221" s="1"/>
      <c r="E221" s="57" t="s">
        <v>246</v>
      </c>
      <c r="F221" s="1"/>
      <c r="G221" s="1"/>
      <c r="H221" s="47"/>
      <c r="I221" s="1"/>
      <c r="J221" s="47"/>
      <c r="K221" s="1"/>
      <c r="L221" s="1"/>
      <c r="M221" s="13"/>
      <c r="N221" s="2"/>
      <c r="O221" s="2"/>
      <c r="P221" s="2"/>
      <c r="Q221" s="2"/>
    </row>
    <row r="222">
      <c r="A222" s="10"/>
      <c r="B222" s="56" t="s">
        <v>53</v>
      </c>
      <c r="C222" s="1"/>
      <c r="D222" s="1"/>
      <c r="E222" s="57" t="s">
        <v>54</v>
      </c>
      <c r="F222" s="1"/>
      <c r="G222" s="1"/>
      <c r="H222" s="47"/>
      <c r="I222" s="1"/>
      <c r="J222" s="47"/>
      <c r="K222" s="1"/>
      <c r="L222" s="1"/>
      <c r="M222" s="13"/>
      <c r="N222" s="2"/>
      <c r="O222" s="2"/>
      <c r="P222" s="2"/>
      <c r="Q222" s="2"/>
    </row>
    <row r="223" thickBot="1">
      <c r="A223" s="10"/>
      <c r="B223" s="58" t="s">
        <v>55</v>
      </c>
      <c r="C223" s="31"/>
      <c r="D223" s="31"/>
      <c r="E223" s="29"/>
      <c r="F223" s="31"/>
      <c r="G223" s="31"/>
      <c r="H223" s="59"/>
      <c r="I223" s="31"/>
      <c r="J223" s="59"/>
      <c r="K223" s="31"/>
      <c r="L223" s="31"/>
      <c r="M223" s="13"/>
      <c r="N223" s="2"/>
      <c r="O223" s="2"/>
      <c r="P223" s="2"/>
      <c r="Q223" s="2"/>
    </row>
    <row r="224" thickTop="1" thickBot="1" ht="25" customHeight="1">
      <c r="A224" s="10"/>
      <c r="B224" s="1"/>
      <c r="C224" s="65">
        <v>3</v>
      </c>
      <c r="D224" s="1"/>
      <c r="E224" s="65" t="s">
        <v>103</v>
      </c>
      <c r="F224" s="1"/>
      <c r="G224" s="66" t="s">
        <v>82</v>
      </c>
      <c r="H224" s="67">
        <f>J176+J182+J188+J194+J200+J206+J212+J218</f>
        <v>0</v>
      </c>
      <c r="I224" s="66" t="s">
        <v>83</v>
      </c>
      <c r="J224" s="68">
        <f>(L224-H224)</f>
        <v>0</v>
      </c>
      <c r="K224" s="66" t="s">
        <v>84</v>
      </c>
      <c r="L224" s="69">
        <f>ROUND((J176+J182+J188+J194+J200+J206+J212+J218)*1.21,2)</f>
        <v>0</v>
      </c>
      <c r="M224" s="13"/>
      <c r="N224" s="2"/>
      <c r="O224" s="2"/>
      <c r="P224" s="2"/>
      <c r="Q224" s="40">
        <f>0+Q176+Q182+Q188+Q194+Q200+Q206+Q212+Q218</f>
        <v>0</v>
      </c>
      <c r="R224" s="9">
        <f>0+R176+R182+R188+R194+R200+R206+R212+R218</f>
        <v>0</v>
      </c>
      <c r="S224" s="70">
        <f>Q224*(1+J224)+R224</f>
        <v>0</v>
      </c>
    </row>
    <row r="225" thickTop="1" thickBot="1" ht="25" customHeight="1">
      <c r="A225" s="10"/>
      <c r="B225" s="71"/>
      <c r="C225" s="71"/>
      <c r="D225" s="71"/>
      <c r="E225" s="71"/>
      <c r="F225" s="71"/>
      <c r="G225" s="72" t="s">
        <v>85</v>
      </c>
      <c r="H225" s="73">
        <f>0+J176+J182+J188+J194+J200+J206+J212+J218</f>
        <v>0</v>
      </c>
      <c r="I225" s="72" t="s">
        <v>86</v>
      </c>
      <c r="J225" s="74">
        <f>0+J224</f>
        <v>0</v>
      </c>
      <c r="K225" s="72" t="s">
        <v>87</v>
      </c>
      <c r="L225" s="75">
        <f>0+L224</f>
        <v>0</v>
      </c>
      <c r="M225" s="13"/>
      <c r="N225" s="2"/>
      <c r="O225" s="2"/>
      <c r="P225" s="2"/>
      <c r="Q225" s="2"/>
    </row>
    <row r="226" ht="40" customHeight="1">
      <c r="A226" s="10"/>
      <c r="B226" s="78" t="s">
        <v>250</v>
      </c>
      <c r="C226" s="1"/>
      <c r="D226" s="1"/>
      <c r="E226" s="1"/>
      <c r="F226" s="1"/>
      <c r="G226" s="1"/>
      <c r="H226" s="47"/>
      <c r="I226" s="1"/>
      <c r="J226" s="47"/>
      <c r="K226" s="1"/>
      <c r="L226" s="1"/>
      <c r="M226" s="13"/>
      <c r="N226" s="2"/>
      <c r="O226" s="2"/>
      <c r="P226" s="2"/>
      <c r="Q226" s="2"/>
    </row>
    <row r="227">
      <c r="A227" s="10"/>
      <c r="B227" s="48">
        <v>31</v>
      </c>
      <c r="C227" s="49" t="s">
        <v>251</v>
      </c>
      <c r="D227" s="49" t="s">
        <v>7</v>
      </c>
      <c r="E227" s="49" t="s">
        <v>252</v>
      </c>
      <c r="F227" s="49" t="s">
        <v>7</v>
      </c>
      <c r="G227" s="50" t="s">
        <v>148</v>
      </c>
      <c r="H227" s="51">
        <v>34.990000000000002</v>
      </c>
      <c r="I227" s="52">
        <v>0</v>
      </c>
      <c r="J227" s="53">
        <f>ROUND(H227*I227,2)</f>
        <v>0</v>
      </c>
      <c r="K227" s="54">
        <v>0.20999999999999999</v>
      </c>
      <c r="L227" s="55">
        <f>ROUND(J227*1.21,2)</f>
        <v>0</v>
      </c>
      <c r="M227" s="13"/>
      <c r="N227" s="2"/>
      <c r="O227" s="2"/>
      <c r="P227" s="2"/>
      <c r="Q227" s="40">
        <f>IF(ISNUMBER(K227),IF(H227&gt;0,IF(I227&gt;0,J227,0),0),0)</f>
        <v>0</v>
      </c>
      <c r="R227" s="9">
        <f>IF(ISNUMBER(K227)=FALSE,J227,0)</f>
        <v>0</v>
      </c>
    </row>
    <row r="228">
      <c r="A228" s="10"/>
      <c r="B228" s="56" t="s">
        <v>47</v>
      </c>
      <c r="C228" s="1"/>
      <c r="D228" s="1"/>
      <c r="E228" s="57" t="s">
        <v>253</v>
      </c>
      <c r="F228" s="1"/>
      <c r="G228" s="1"/>
      <c r="H228" s="47"/>
      <c r="I228" s="1"/>
      <c r="J228" s="47"/>
      <c r="K228" s="1"/>
      <c r="L228" s="1"/>
      <c r="M228" s="13"/>
      <c r="N228" s="2"/>
      <c r="O228" s="2"/>
      <c r="P228" s="2"/>
      <c r="Q228" s="2"/>
    </row>
    <row r="229">
      <c r="A229" s="10"/>
      <c r="B229" s="56" t="s">
        <v>49</v>
      </c>
      <c r="C229" s="1"/>
      <c r="D229" s="1"/>
      <c r="E229" s="57" t="s">
        <v>254</v>
      </c>
      <c r="F229" s="1"/>
      <c r="G229" s="1"/>
      <c r="H229" s="47"/>
      <c r="I229" s="1"/>
      <c r="J229" s="47"/>
      <c r="K229" s="1"/>
      <c r="L229" s="1"/>
      <c r="M229" s="13"/>
      <c r="N229" s="2"/>
      <c r="O229" s="2"/>
      <c r="P229" s="2"/>
      <c r="Q229" s="2"/>
    </row>
    <row r="230">
      <c r="A230" s="10"/>
      <c r="B230" s="56" t="s">
        <v>51</v>
      </c>
      <c r="C230" s="1"/>
      <c r="D230" s="1"/>
      <c r="E230" s="57" t="s">
        <v>242</v>
      </c>
      <c r="F230" s="1"/>
      <c r="G230" s="1"/>
      <c r="H230" s="47"/>
      <c r="I230" s="1"/>
      <c r="J230" s="47"/>
      <c r="K230" s="1"/>
      <c r="L230" s="1"/>
      <c r="M230" s="13"/>
      <c r="N230" s="2"/>
      <c r="O230" s="2"/>
      <c r="P230" s="2"/>
      <c r="Q230" s="2"/>
    </row>
    <row r="231">
      <c r="A231" s="10"/>
      <c r="B231" s="56" t="s">
        <v>53</v>
      </c>
      <c r="C231" s="1"/>
      <c r="D231" s="1"/>
      <c r="E231" s="57" t="s">
        <v>54</v>
      </c>
      <c r="F231" s="1"/>
      <c r="G231" s="1"/>
      <c r="H231" s="47"/>
      <c r="I231" s="1"/>
      <c r="J231" s="47"/>
      <c r="K231" s="1"/>
      <c r="L231" s="1"/>
      <c r="M231" s="13"/>
      <c r="N231" s="2"/>
      <c r="O231" s="2"/>
      <c r="P231" s="2"/>
      <c r="Q231" s="2"/>
    </row>
    <row r="232" thickBot="1">
      <c r="A232" s="10"/>
      <c r="B232" s="58" t="s">
        <v>55</v>
      </c>
      <c r="C232" s="31"/>
      <c r="D232" s="31"/>
      <c r="E232" s="29"/>
      <c r="F232" s="31"/>
      <c r="G232" s="31"/>
      <c r="H232" s="59"/>
      <c r="I232" s="31"/>
      <c r="J232" s="59"/>
      <c r="K232" s="31"/>
      <c r="L232" s="31"/>
      <c r="M232" s="13"/>
      <c r="N232" s="2"/>
      <c r="O232" s="2"/>
      <c r="P232" s="2"/>
      <c r="Q232" s="2"/>
    </row>
    <row r="233" thickTop="1">
      <c r="A233" s="10"/>
      <c r="B233" s="48">
        <v>32</v>
      </c>
      <c r="C233" s="49" t="s">
        <v>255</v>
      </c>
      <c r="D233" s="49" t="s">
        <v>7</v>
      </c>
      <c r="E233" s="49" t="s">
        <v>256</v>
      </c>
      <c r="F233" s="49" t="s">
        <v>7</v>
      </c>
      <c r="G233" s="50" t="s">
        <v>112</v>
      </c>
      <c r="H233" s="60">
        <v>6.298</v>
      </c>
      <c r="I233" s="61">
        <v>0</v>
      </c>
      <c r="J233" s="62">
        <f>ROUND(H233*I233,2)</f>
        <v>0</v>
      </c>
      <c r="K233" s="63">
        <v>0.20999999999999999</v>
      </c>
      <c r="L233" s="64">
        <f>ROUND(J233*1.21,2)</f>
        <v>0</v>
      </c>
      <c r="M233" s="13"/>
      <c r="N233" s="2"/>
      <c r="O233" s="2"/>
      <c r="P233" s="2"/>
      <c r="Q233" s="40">
        <f>IF(ISNUMBER(K233),IF(H233&gt;0,IF(I233&gt;0,J233,0),0),0)</f>
        <v>0</v>
      </c>
      <c r="R233" s="9">
        <f>IF(ISNUMBER(K233)=FALSE,J233,0)</f>
        <v>0</v>
      </c>
    </row>
    <row r="234">
      <c r="A234" s="10"/>
      <c r="B234" s="56" t="s">
        <v>47</v>
      </c>
      <c r="C234" s="1"/>
      <c r="D234" s="1"/>
      <c r="E234" s="57" t="s">
        <v>7</v>
      </c>
      <c r="F234" s="1"/>
      <c r="G234" s="1"/>
      <c r="H234" s="47"/>
      <c r="I234" s="1"/>
      <c r="J234" s="47"/>
      <c r="K234" s="1"/>
      <c r="L234" s="1"/>
      <c r="M234" s="13"/>
      <c r="N234" s="2"/>
      <c r="O234" s="2"/>
      <c r="P234" s="2"/>
      <c r="Q234" s="2"/>
    </row>
    <row r="235">
      <c r="A235" s="10"/>
      <c r="B235" s="56" t="s">
        <v>49</v>
      </c>
      <c r="C235" s="1"/>
      <c r="D235" s="1"/>
      <c r="E235" s="57" t="s">
        <v>257</v>
      </c>
      <c r="F235" s="1"/>
      <c r="G235" s="1"/>
      <c r="H235" s="47"/>
      <c r="I235" s="1"/>
      <c r="J235" s="47"/>
      <c r="K235" s="1"/>
      <c r="L235" s="1"/>
      <c r="M235" s="13"/>
      <c r="N235" s="2"/>
      <c r="O235" s="2"/>
      <c r="P235" s="2"/>
      <c r="Q235" s="2"/>
    </row>
    <row r="236">
      <c r="A236" s="10"/>
      <c r="B236" s="56" t="s">
        <v>51</v>
      </c>
      <c r="C236" s="1"/>
      <c r="D236" s="1"/>
      <c r="E236" s="57" t="s">
        <v>258</v>
      </c>
      <c r="F236" s="1"/>
      <c r="G236" s="1"/>
      <c r="H236" s="47"/>
      <c r="I236" s="1"/>
      <c r="J236" s="47"/>
      <c r="K236" s="1"/>
      <c r="L236" s="1"/>
      <c r="M236" s="13"/>
      <c r="N236" s="2"/>
      <c r="O236" s="2"/>
      <c r="P236" s="2"/>
      <c r="Q236" s="2"/>
    </row>
    <row r="237">
      <c r="A237" s="10"/>
      <c r="B237" s="56" t="s">
        <v>53</v>
      </c>
      <c r="C237" s="1"/>
      <c r="D237" s="1"/>
      <c r="E237" s="57" t="s">
        <v>54</v>
      </c>
      <c r="F237" s="1"/>
      <c r="G237" s="1"/>
      <c r="H237" s="47"/>
      <c r="I237" s="1"/>
      <c r="J237" s="47"/>
      <c r="K237" s="1"/>
      <c r="L237" s="1"/>
      <c r="M237" s="13"/>
      <c r="N237" s="2"/>
      <c r="O237" s="2"/>
      <c r="P237" s="2"/>
      <c r="Q237" s="2"/>
    </row>
    <row r="238" thickBot="1">
      <c r="A238" s="10"/>
      <c r="B238" s="58" t="s">
        <v>55</v>
      </c>
      <c r="C238" s="31"/>
      <c r="D238" s="31"/>
      <c r="E238" s="29"/>
      <c r="F238" s="31"/>
      <c r="G238" s="31"/>
      <c r="H238" s="59"/>
      <c r="I238" s="31"/>
      <c r="J238" s="59"/>
      <c r="K238" s="31"/>
      <c r="L238" s="31"/>
      <c r="M238" s="13"/>
      <c r="N238" s="2"/>
      <c r="O238" s="2"/>
      <c r="P238" s="2"/>
      <c r="Q238" s="2"/>
    </row>
    <row r="239" thickTop="1">
      <c r="A239" s="10"/>
      <c r="B239" s="48">
        <v>33</v>
      </c>
      <c r="C239" s="49" t="s">
        <v>259</v>
      </c>
      <c r="D239" s="49" t="s">
        <v>7</v>
      </c>
      <c r="E239" s="49" t="s">
        <v>260</v>
      </c>
      <c r="F239" s="49" t="s">
        <v>7</v>
      </c>
      <c r="G239" s="50" t="s">
        <v>131</v>
      </c>
      <c r="H239" s="60">
        <v>1</v>
      </c>
      <c r="I239" s="61">
        <v>0</v>
      </c>
      <c r="J239" s="62">
        <f>ROUND(H239*I239,2)</f>
        <v>0</v>
      </c>
      <c r="K239" s="63">
        <v>0.20999999999999999</v>
      </c>
      <c r="L239" s="64">
        <f>ROUND(J239*1.21,2)</f>
        <v>0</v>
      </c>
      <c r="M239" s="13"/>
      <c r="N239" s="2"/>
      <c r="O239" s="2"/>
      <c r="P239" s="2"/>
      <c r="Q239" s="40">
        <f>IF(ISNUMBER(K239),IF(H239&gt;0,IF(I239&gt;0,J239,0),0),0)</f>
        <v>0</v>
      </c>
      <c r="R239" s="9">
        <f>IF(ISNUMBER(K239)=FALSE,J239,0)</f>
        <v>0</v>
      </c>
    </row>
    <row r="240">
      <c r="A240" s="10"/>
      <c r="B240" s="56" t="s">
        <v>47</v>
      </c>
      <c r="C240" s="1"/>
      <c r="D240" s="1"/>
      <c r="E240" s="57" t="s">
        <v>261</v>
      </c>
      <c r="F240" s="1"/>
      <c r="G240" s="1"/>
      <c r="H240" s="47"/>
      <c r="I240" s="1"/>
      <c r="J240" s="47"/>
      <c r="K240" s="1"/>
      <c r="L240" s="1"/>
      <c r="M240" s="13"/>
      <c r="N240" s="2"/>
      <c r="O240" s="2"/>
      <c r="P240" s="2"/>
      <c r="Q240" s="2"/>
    </row>
    <row r="241">
      <c r="A241" s="10"/>
      <c r="B241" s="56" t="s">
        <v>49</v>
      </c>
      <c r="C241" s="1"/>
      <c r="D241" s="1"/>
      <c r="E241" s="57" t="s">
        <v>50</v>
      </c>
      <c r="F241" s="1"/>
      <c r="G241" s="1"/>
      <c r="H241" s="47"/>
      <c r="I241" s="1"/>
      <c r="J241" s="47"/>
      <c r="K241" s="1"/>
      <c r="L241" s="1"/>
      <c r="M241" s="13"/>
      <c r="N241" s="2"/>
      <c r="O241" s="2"/>
      <c r="P241" s="2"/>
      <c r="Q241" s="2"/>
    </row>
    <row r="242">
      <c r="A242" s="10"/>
      <c r="B242" s="56" t="s">
        <v>51</v>
      </c>
      <c r="C242" s="1"/>
      <c r="D242" s="1"/>
      <c r="E242" s="57" t="s">
        <v>262</v>
      </c>
      <c r="F242" s="1"/>
      <c r="G242" s="1"/>
      <c r="H242" s="47"/>
      <c r="I242" s="1"/>
      <c r="J242" s="47"/>
      <c r="K242" s="1"/>
      <c r="L242" s="1"/>
      <c r="M242" s="13"/>
      <c r="N242" s="2"/>
      <c r="O242" s="2"/>
      <c r="P242" s="2"/>
      <c r="Q242" s="2"/>
    </row>
    <row r="243">
      <c r="A243" s="10"/>
      <c r="B243" s="56" t="s">
        <v>53</v>
      </c>
      <c r="C243" s="1"/>
      <c r="D243" s="1"/>
      <c r="E243" s="57" t="s">
        <v>54</v>
      </c>
      <c r="F243" s="1"/>
      <c r="G243" s="1"/>
      <c r="H243" s="47"/>
      <c r="I243" s="1"/>
      <c r="J243" s="47"/>
      <c r="K243" s="1"/>
      <c r="L243" s="1"/>
      <c r="M243" s="13"/>
      <c r="N243" s="2"/>
      <c r="O243" s="2"/>
      <c r="P243" s="2"/>
      <c r="Q243" s="2"/>
    </row>
    <row r="244" thickBot="1">
      <c r="A244" s="10"/>
      <c r="B244" s="58" t="s">
        <v>55</v>
      </c>
      <c r="C244" s="31"/>
      <c r="D244" s="31"/>
      <c r="E244" s="29"/>
      <c r="F244" s="31"/>
      <c r="G244" s="31"/>
      <c r="H244" s="59"/>
      <c r="I244" s="31"/>
      <c r="J244" s="59"/>
      <c r="K244" s="31"/>
      <c r="L244" s="31"/>
      <c r="M244" s="13"/>
      <c r="N244" s="2"/>
      <c r="O244" s="2"/>
      <c r="P244" s="2"/>
      <c r="Q244" s="2"/>
    </row>
    <row r="245" thickTop="1">
      <c r="A245" s="10"/>
      <c r="B245" s="48">
        <v>34</v>
      </c>
      <c r="C245" s="49" t="s">
        <v>263</v>
      </c>
      <c r="D245" s="49" t="s">
        <v>7</v>
      </c>
      <c r="E245" s="49" t="s">
        <v>264</v>
      </c>
      <c r="F245" s="49" t="s">
        <v>7</v>
      </c>
      <c r="G245" s="50" t="s">
        <v>131</v>
      </c>
      <c r="H245" s="60">
        <v>18</v>
      </c>
      <c r="I245" s="61">
        <v>0</v>
      </c>
      <c r="J245" s="62">
        <f>ROUND(H245*I245,2)</f>
        <v>0</v>
      </c>
      <c r="K245" s="63">
        <v>0.20999999999999999</v>
      </c>
      <c r="L245" s="64">
        <f>ROUND(J245*1.21,2)</f>
        <v>0</v>
      </c>
      <c r="M245" s="13"/>
      <c r="N245" s="2"/>
      <c r="O245" s="2"/>
      <c r="P245" s="2"/>
      <c r="Q245" s="40">
        <f>IF(ISNUMBER(K245),IF(H245&gt;0,IF(I245&gt;0,J245,0),0),0)</f>
        <v>0</v>
      </c>
      <c r="R245" s="9">
        <f>IF(ISNUMBER(K245)=FALSE,J245,0)</f>
        <v>0</v>
      </c>
    </row>
    <row r="246">
      <c r="A246" s="10"/>
      <c r="B246" s="56" t="s">
        <v>47</v>
      </c>
      <c r="C246" s="1"/>
      <c r="D246" s="1"/>
      <c r="E246" s="57" t="s">
        <v>265</v>
      </c>
      <c r="F246" s="1"/>
      <c r="G246" s="1"/>
      <c r="H246" s="47"/>
      <c r="I246" s="1"/>
      <c r="J246" s="47"/>
      <c r="K246" s="1"/>
      <c r="L246" s="1"/>
      <c r="M246" s="13"/>
      <c r="N246" s="2"/>
      <c r="O246" s="2"/>
      <c r="P246" s="2"/>
      <c r="Q246" s="2"/>
    </row>
    <row r="247">
      <c r="A247" s="10"/>
      <c r="B247" s="56" t="s">
        <v>49</v>
      </c>
      <c r="C247" s="1"/>
      <c r="D247" s="1"/>
      <c r="E247" s="57" t="s">
        <v>266</v>
      </c>
      <c r="F247" s="1"/>
      <c r="G247" s="1"/>
      <c r="H247" s="47"/>
      <c r="I247" s="1"/>
      <c r="J247" s="47"/>
      <c r="K247" s="1"/>
      <c r="L247" s="1"/>
      <c r="M247" s="13"/>
      <c r="N247" s="2"/>
      <c r="O247" s="2"/>
      <c r="P247" s="2"/>
      <c r="Q247" s="2"/>
    </row>
    <row r="248">
      <c r="A248" s="10"/>
      <c r="B248" s="56" t="s">
        <v>51</v>
      </c>
      <c r="C248" s="1"/>
      <c r="D248" s="1"/>
      <c r="E248" s="57" t="s">
        <v>267</v>
      </c>
      <c r="F248" s="1"/>
      <c r="G248" s="1"/>
      <c r="H248" s="47"/>
      <c r="I248" s="1"/>
      <c r="J248" s="47"/>
      <c r="K248" s="1"/>
      <c r="L248" s="1"/>
      <c r="M248" s="13"/>
      <c r="N248" s="2"/>
      <c r="O248" s="2"/>
      <c r="P248" s="2"/>
      <c r="Q248" s="2"/>
    </row>
    <row r="249">
      <c r="A249" s="10"/>
      <c r="B249" s="56" t="s">
        <v>53</v>
      </c>
      <c r="C249" s="1"/>
      <c r="D249" s="1"/>
      <c r="E249" s="57" t="s">
        <v>54</v>
      </c>
      <c r="F249" s="1"/>
      <c r="G249" s="1"/>
      <c r="H249" s="47"/>
      <c r="I249" s="1"/>
      <c r="J249" s="47"/>
      <c r="K249" s="1"/>
      <c r="L249" s="1"/>
      <c r="M249" s="13"/>
      <c r="N249" s="2"/>
      <c r="O249" s="2"/>
      <c r="P249" s="2"/>
      <c r="Q249" s="2"/>
    </row>
    <row r="250" thickBot="1">
      <c r="A250" s="10"/>
      <c r="B250" s="58" t="s">
        <v>55</v>
      </c>
      <c r="C250" s="31"/>
      <c r="D250" s="31"/>
      <c r="E250" s="29"/>
      <c r="F250" s="31"/>
      <c r="G250" s="31"/>
      <c r="H250" s="59"/>
      <c r="I250" s="31"/>
      <c r="J250" s="59"/>
      <c r="K250" s="31"/>
      <c r="L250" s="31"/>
      <c r="M250" s="13"/>
      <c r="N250" s="2"/>
      <c r="O250" s="2"/>
      <c r="P250" s="2"/>
      <c r="Q250" s="2"/>
    </row>
    <row r="251" thickTop="1">
      <c r="A251" s="10"/>
      <c r="B251" s="48">
        <v>35</v>
      </c>
      <c r="C251" s="49" t="s">
        <v>268</v>
      </c>
      <c r="D251" s="49" t="s">
        <v>7</v>
      </c>
      <c r="E251" s="49" t="s">
        <v>269</v>
      </c>
      <c r="F251" s="49" t="s">
        <v>7</v>
      </c>
      <c r="G251" s="50" t="s">
        <v>148</v>
      </c>
      <c r="H251" s="60">
        <v>2.7000000000000002</v>
      </c>
      <c r="I251" s="61">
        <v>0</v>
      </c>
      <c r="J251" s="62">
        <f>ROUND(H251*I251,2)</f>
        <v>0</v>
      </c>
      <c r="K251" s="63">
        <v>0.20999999999999999</v>
      </c>
      <c r="L251" s="64">
        <f>ROUND(J251*1.21,2)</f>
        <v>0</v>
      </c>
      <c r="M251" s="13"/>
      <c r="N251" s="2"/>
      <c r="O251" s="2"/>
      <c r="P251" s="2"/>
      <c r="Q251" s="40">
        <f>IF(ISNUMBER(K251),IF(H251&gt;0,IF(I251&gt;0,J251,0),0),0)</f>
        <v>0</v>
      </c>
      <c r="R251" s="9">
        <f>IF(ISNUMBER(K251)=FALSE,J251,0)</f>
        <v>0</v>
      </c>
    </row>
    <row r="252">
      <c r="A252" s="10"/>
      <c r="B252" s="56" t="s">
        <v>47</v>
      </c>
      <c r="C252" s="1"/>
      <c r="D252" s="1"/>
      <c r="E252" s="57" t="s">
        <v>270</v>
      </c>
      <c r="F252" s="1"/>
      <c r="G252" s="1"/>
      <c r="H252" s="47"/>
      <c r="I252" s="1"/>
      <c r="J252" s="47"/>
      <c r="K252" s="1"/>
      <c r="L252" s="1"/>
      <c r="M252" s="13"/>
      <c r="N252" s="2"/>
      <c r="O252" s="2"/>
      <c r="P252" s="2"/>
      <c r="Q252" s="2"/>
    </row>
    <row r="253">
      <c r="A253" s="10"/>
      <c r="B253" s="56" t="s">
        <v>49</v>
      </c>
      <c r="C253" s="1"/>
      <c r="D253" s="1"/>
      <c r="E253" s="57" t="s">
        <v>271</v>
      </c>
      <c r="F253" s="1"/>
      <c r="G253" s="1"/>
      <c r="H253" s="47"/>
      <c r="I253" s="1"/>
      <c r="J253" s="47"/>
      <c r="K253" s="1"/>
      <c r="L253" s="1"/>
      <c r="M253" s="13"/>
      <c r="N253" s="2"/>
      <c r="O253" s="2"/>
      <c r="P253" s="2"/>
      <c r="Q253" s="2"/>
    </row>
    <row r="254">
      <c r="A254" s="10"/>
      <c r="B254" s="56" t="s">
        <v>51</v>
      </c>
      <c r="C254" s="1"/>
      <c r="D254" s="1"/>
      <c r="E254" s="57" t="s">
        <v>272</v>
      </c>
      <c r="F254" s="1"/>
      <c r="G254" s="1"/>
      <c r="H254" s="47"/>
      <c r="I254" s="1"/>
      <c r="J254" s="47"/>
      <c r="K254" s="1"/>
      <c r="L254" s="1"/>
      <c r="M254" s="13"/>
      <c r="N254" s="2"/>
      <c r="O254" s="2"/>
      <c r="P254" s="2"/>
      <c r="Q254" s="2"/>
    </row>
    <row r="255">
      <c r="A255" s="10"/>
      <c r="B255" s="56" t="s">
        <v>53</v>
      </c>
      <c r="C255" s="1"/>
      <c r="D255" s="1"/>
      <c r="E255" s="57" t="s">
        <v>54</v>
      </c>
      <c r="F255" s="1"/>
      <c r="G255" s="1"/>
      <c r="H255" s="47"/>
      <c r="I255" s="1"/>
      <c r="J255" s="47"/>
      <c r="K255" s="1"/>
      <c r="L255" s="1"/>
      <c r="M255" s="13"/>
      <c r="N255" s="2"/>
      <c r="O255" s="2"/>
      <c r="P255" s="2"/>
      <c r="Q255" s="2"/>
    </row>
    <row r="256" thickBot="1">
      <c r="A256" s="10"/>
      <c r="B256" s="58" t="s">
        <v>55</v>
      </c>
      <c r="C256" s="31"/>
      <c r="D256" s="31"/>
      <c r="E256" s="29"/>
      <c r="F256" s="31"/>
      <c r="G256" s="31"/>
      <c r="H256" s="59"/>
      <c r="I256" s="31"/>
      <c r="J256" s="59"/>
      <c r="K256" s="31"/>
      <c r="L256" s="31"/>
      <c r="M256" s="13"/>
      <c r="N256" s="2"/>
      <c r="O256" s="2"/>
      <c r="P256" s="2"/>
      <c r="Q256" s="2"/>
    </row>
    <row r="257" thickTop="1">
      <c r="A257" s="10"/>
      <c r="B257" s="48">
        <v>36</v>
      </c>
      <c r="C257" s="49" t="s">
        <v>273</v>
      </c>
      <c r="D257" s="49" t="s">
        <v>7</v>
      </c>
      <c r="E257" s="49" t="s">
        <v>274</v>
      </c>
      <c r="F257" s="49" t="s">
        <v>7</v>
      </c>
      <c r="G257" s="50" t="s">
        <v>148</v>
      </c>
      <c r="H257" s="60">
        <v>38.750999999999998</v>
      </c>
      <c r="I257" s="61">
        <v>0</v>
      </c>
      <c r="J257" s="62">
        <f>ROUND(H257*I257,2)</f>
        <v>0</v>
      </c>
      <c r="K257" s="63">
        <v>0.20999999999999999</v>
      </c>
      <c r="L257" s="64">
        <f>ROUND(J257*1.21,2)</f>
        <v>0</v>
      </c>
      <c r="M257" s="13"/>
      <c r="N257" s="2"/>
      <c r="O257" s="2"/>
      <c r="P257" s="2"/>
      <c r="Q257" s="40">
        <f>IF(ISNUMBER(K257),IF(H257&gt;0,IF(I257&gt;0,J257,0),0),0)</f>
        <v>0</v>
      </c>
      <c r="R257" s="9">
        <f>IF(ISNUMBER(K257)=FALSE,J257,0)</f>
        <v>0</v>
      </c>
    </row>
    <row r="258">
      <c r="A258" s="10"/>
      <c r="B258" s="56" t="s">
        <v>47</v>
      </c>
      <c r="C258" s="1"/>
      <c r="D258" s="1"/>
      <c r="E258" s="57" t="s">
        <v>275</v>
      </c>
      <c r="F258" s="1"/>
      <c r="G258" s="1"/>
      <c r="H258" s="47"/>
      <c r="I258" s="1"/>
      <c r="J258" s="47"/>
      <c r="K258" s="1"/>
      <c r="L258" s="1"/>
      <c r="M258" s="13"/>
      <c r="N258" s="2"/>
      <c r="O258" s="2"/>
      <c r="P258" s="2"/>
      <c r="Q258" s="2"/>
    </row>
    <row r="259">
      <c r="A259" s="10"/>
      <c r="B259" s="56" t="s">
        <v>49</v>
      </c>
      <c r="C259" s="1"/>
      <c r="D259" s="1"/>
      <c r="E259" s="57" t="s">
        <v>276</v>
      </c>
      <c r="F259" s="1"/>
      <c r="G259" s="1"/>
      <c r="H259" s="47"/>
      <c r="I259" s="1"/>
      <c r="J259" s="47"/>
      <c r="K259" s="1"/>
      <c r="L259" s="1"/>
      <c r="M259" s="13"/>
      <c r="N259" s="2"/>
      <c r="O259" s="2"/>
      <c r="P259" s="2"/>
      <c r="Q259" s="2"/>
    </row>
    <row r="260">
      <c r="A260" s="10"/>
      <c r="B260" s="56" t="s">
        <v>51</v>
      </c>
      <c r="C260" s="1"/>
      <c r="D260" s="1"/>
      <c r="E260" s="57" t="s">
        <v>242</v>
      </c>
      <c r="F260" s="1"/>
      <c r="G260" s="1"/>
      <c r="H260" s="47"/>
      <c r="I260" s="1"/>
      <c r="J260" s="47"/>
      <c r="K260" s="1"/>
      <c r="L260" s="1"/>
      <c r="M260" s="13"/>
      <c r="N260" s="2"/>
      <c r="O260" s="2"/>
      <c r="P260" s="2"/>
      <c r="Q260" s="2"/>
    </row>
    <row r="261">
      <c r="A261" s="10"/>
      <c r="B261" s="56" t="s">
        <v>53</v>
      </c>
      <c r="C261" s="1"/>
      <c r="D261" s="1"/>
      <c r="E261" s="57" t="s">
        <v>54</v>
      </c>
      <c r="F261" s="1"/>
      <c r="G261" s="1"/>
      <c r="H261" s="47"/>
      <c r="I261" s="1"/>
      <c r="J261" s="47"/>
      <c r="K261" s="1"/>
      <c r="L261" s="1"/>
      <c r="M261" s="13"/>
      <c r="N261" s="2"/>
      <c r="O261" s="2"/>
      <c r="P261" s="2"/>
      <c r="Q261" s="2"/>
    </row>
    <row r="262" thickBot="1">
      <c r="A262" s="10"/>
      <c r="B262" s="58" t="s">
        <v>55</v>
      </c>
      <c r="C262" s="31"/>
      <c r="D262" s="31"/>
      <c r="E262" s="29"/>
      <c r="F262" s="31"/>
      <c r="G262" s="31"/>
      <c r="H262" s="59"/>
      <c r="I262" s="31"/>
      <c r="J262" s="59"/>
      <c r="K262" s="31"/>
      <c r="L262" s="31"/>
      <c r="M262" s="13"/>
      <c r="N262" s="2"/>
      <c r="O262" s="2"/>
      <c r="P262" s="2"/>
      <c r="Q262" s="2"/>
    </row>
    <row r="263" thickTop="1">
      <c r="A263" s="10"/>
      <c r="B263" s="48">
        <v>37</v>
      </c>
      <c r="C263" s="49" t="s">
        <v>277</v>
      </c>
      <c r="D263" s="49" t="s">
        <v>7</v>
      </c>
      <c r="E263" s="49" t="s">
        <v>278</v>
      </c>
      <c r="F263" s="49" t="s">
        <v>7</v>
      </c>
      <c r="G263" s="50" t="s">
        <v>148</v>
      </c>
      <c r="H263" s="60">
        <v>5.577</v>
      </c>
      <c r="I263" s="61">
        <v>0</v>
      </c>
      <c r="J263" s="62">
        <f>ROUND(H263*I263,2)</f>
        <v>0</v>
      </c>
      <c r="K263" s="63">
        <v>0.20999999999999999</v>
      </c>
      <c r="L263" s="64">
        <f>ROUND(J263*1.21,2)</f>
        <v>0</v>
      </c>
      <c r="M263" s="13"/>
      <c r="N263" s="2"/>
      <c r="O263" s="2"/>
      <c r="P263" s="2"/>
      <c r="Q263" s="40">
        <f>IF(ISNUMBER(K263),IF(H263&gt;0,IF(I263&gt;0,J263,0),0),0)</f>
        <v>0</v>
      </c>
      <c r="R263" s="9">
        <f>IF(ISNUMBER(K263)=FALSE,J263,0)</f>
        <v>0</v>
      </c>
    </row>
    <row r="264">
      <c r="A264" s="10"/>
      <c r="B264" s="56" t="s">
        <v>47</v>
      </c>
      <c r="C264" s="1"/>
      <c r="D264" s="1"/>
      <c r="E264" s="57" t="s">
        <v>279</v>
      </c>
      <c r="F264" s="1"/>
      <c r="G264" s="1"/>
      <c r="H264" s="47"/>
      <c r="I264" s="1"/>
      <c r="J264" s="47"/>
      <c r="K264" s="1"/>
      <c r="L264" s="1"/>
      <c r="M264" s="13"/>
      <c r="N264" s="2"/>
      <c r="O264" s="2"/>
      <c r="P264" s="2"/>
      <c r="Q264" s="2"/>
    </row>
    <row r="265">
      <c r="A265" s="10"/>
      <c r="B265" s="56" t="s">
        <v>49</v>
      </c>
      <c r="C265" s="1"/>
      <c r="D265" s="1"/>
      <c r="E265" s="57" t="s">
        <v>280</v>
      </c>
      <c r="F265" s="1"/>
      <c r="G265" s="1"/>
      <c r="H265" s="47"/>
      <c r="I265" s="1"/>
      <c r="J265" s="47"/>
      <c r="K265" s="1"/>
      <c r="L265" s="1"/>
      <c r="M265" s="13"/>
      <c r="N265" s="2"/>
      <c r="O265" s="2"/>
      <c r="P265" s="2"/>
      <c r="Q265" s="2"/>
    </row>
    <row r="266">
      <c r="A266" s="10"/>
      <c r="B266" s="56" t="s">
        <v>51</v>
      </c>
      <c r="C266" s="1"/>
      <c r="D266" s="1"/>
      <c r="E266" s="57" t="s">
        <v>281</v>
      </c>
      <c r="F266" s="1"/>
      <c r="G266" s="1"/>
      <c r="H266" s="47"/>
      <c r="I266" s="1"/>
      <c r="J266" s="47"/>
      <c r="K266" s="1"/>
      <c r="L266" s="1"/>
      <c r="M266" s="13"/>
      <c r="N266" s="2"/>
      <c r="O266" s="2"/>
      <c r="P266" s="2"/>
      <c r="Q266" s="2"/>
    </row>
    <row r="267">
      <c r="A267" s="10"/>
      <c r="B267" s="56" t="s">
        <v>53</v>
      </c>
      <c r="C267" s="1"/>
      <c r="D267" s="1"/>
      <c r="E267" s="57" t="s">
        <v>54</v>
      </c>
      <c r="F267" s="1"/>
      <c r="G267" s="1"/>
      <c r="H267" s="47"/>
      <c r="I267" s="1"/>
      <c r="J267" s="47"/>
      <c r="K267" s="1"/>
      <c r="L267" s="1"/>
      <c r="M267" s="13"/>
      <c r="N267" s="2"/>
      <c r="O267" s="2"/>
      <c r="P267" s="2"/>
      <c r="Q267" s="2"/>
    </row>
    <row r="268" thickBot="1">
      <c r="A268" s="10"/>
      <c r="B268" s="58" t="s">
        <v>55</v>
      </c>
      <c r="C268" s="31"/>
      <c r="D268" s="31"/>
      <c r="E268" s="29"/>
      <c r="F268" s="31"/>
      <c r="G268" s="31"/>
      <c r="H268" s="59"/>
      <c r="I268" s="31"/>
      <c r="J268" s="59"/>
      <c r="K268" s="31"/>
      <c r="L268" s="31"/>
      <c r="M268" s="13"/>
      <c r="N268" s="2"/>
      <c r="O268" s="2"/>
      <c r="P268" s="2"/>
      <c r="Q268" s="2"/>
    </row>
    <row r="269" thickTop="1">
      <c r="A269" s="10"/>
      <c r="B269" s="48">
        <v>38</v>
      </c>
      <c r="C269" s="49" t="s">
        <v>282</v>
      </c>
      <c r="D269" s="49" t="s">
        <v>7</v>
      </c>
      <c r="E269" s="49" t="s">
        <v>283</v>
      </c>
      <c r="F269" s="49" t="s">
        <v>7</v>
      </c>
      <c r="G269" s="50" t="s">
        <v>148</v>
      </c>
      <c r="H269" s="60">
        <v>2</v>
      </c>
      <c r="I269" s="61">
        <v>0</v>
      </c>
      <c r="J269" s="62">
        <f>ROUND(H269*I269,2)</f>
        <v>0</v>
      </c>
      <c r="K269" s="63">
        <v>0.20999999999999999</v>
      </c>
      <c r="L269" s="64">
        <f>ROUND(J269*1.21,2)</f>
        <v>0</v>
      </c>
      <c r="M269" s="13"/>
      <c r="N269" s="2"/>
      <c r="O269" s="2"/>
      <c r="P269" s="2"/>
      <c r="Q269" s="40">
        <f>IF(ISNUMBER(K269),IF(H269&gt;0,IF(I269&gt;0,J269,0),0),0)</f>
        <v>0</v>
      </c>
      <c r="R269" s="9">
        <f>IF(ISNUMBER(K269)=FALSE,J269,0)</f>
        <v>0</v>
      </c>
    </row>
    <row r="270">
      <c r="A270" s="10"/>
      <c r="B270" s="56" t="s">
        <v>47</v>
      </c>
      <c r="C270" s="1"/>
      <c r="D270" s="1"/>
      <c r="E270" s="57" t="s">
        <v>284</v>
      </c>
      <c r="F270" s="1"/>
      <c r="G270" s="1"/>
      <c r="H270" s="47"/>
      <c r="I270" s="1"/>
      <c r="J270" s="47"/>
      <c r="K270" s="1"/>
      <c r="L270" s="1"/>
      <c r="M270" s="13"/>
      <c r="N270" s="2"/>
      <c r="O270" s="2"/>
      <c r="P270" s="2"/>
      <c r="Q270" s="2"/>
    </row>
    <row r="271">
      <c r="A271" s="10"/>
      <c r="B271" s="56" t="s">
        <v>49</v>
      </c>
      <c r="C271" s="1"/>
      <c r="D271" s="1"/>
      <c r="E271" s="57" t="s">
        <v>285</v>
      </c>
      <c r="F271" s="1"/>
      <c r="G271" s="1"/>
      <c r="H271" s="47"/>
      <c r="I271" s="1"/>
      <c r="J271" s="47"/>
      <c r="K271" s="1"/>
      <c r="L271" s="1"/>
      <c r="M271" s="13"/>
      <c r="N271" s="2"/>
      <c r="O271" s="2"/>
      <c r="P271" s="2"/>
      <c r="Q271" s="2"/>
    </row>
    <row r="272">
      <c r="A272" s="10"/>
      <c r="B272" s="56" t="s">
        <v>51</v>
      </c>
      <c r="C272" s="1"/>
      <c r="D272" s="1"/>
      <c r="E272" s="57" t="s">
        <v>286</v>
      </c>
      <c r="F272" s="1"/>
      <c r="G272" s="1"/>
      <c r="H272" s="47"/>
      <c r="I272" s="1"/>
      <c r="J272" s="47"/>
      <c r="K272" s="1"/>
      <c r="L272" s="1"/>
      <c r="M272" s="13"/>
      <c r="N272" s="2"/>
      <c r="O272" s="2"/>
      <c r="P272" s="2"/>
      <c r="Q272" s="2"/>
    </row>
    <row r="273">
      <c r="A273" s="10"/>
      <c r="B273" s="56" t="s">
        <v>53</v>
      </c>
      <c r="C273" s="1"/>
      <c r="D273" s="1"/>
      <c r="E273" s="57" t="s">
        <v>54</v>
      </c>
      <c r="F273" s="1"/>
      <c r="G273" s="1"/>
      <c r="H273" s="47"/>
      <c r="I273" s="1"/>
      <c r="J273" s="47"/>
      <c r="K273" s="1"/>
      <c r="L273" s="1"/>
      <c r="M273" s="13"/>
      <c r="N273" s="2"/>
      <c r="O273" s="2"/>
      <c r="P273" s="2"/>
      <c r="Q273" s="2"/>
    </row>
    <row r="274" thickBot="1">
      <c r="A274" s="10"/>
      <c r="B274" s="58" t="s">
        <v>55</v>
      </c>
      <c r="C274" s="31"/>
      <c r="D274" s="31"/>
      <c r="E274" s="29"/>
      <c r="F274" s="31"/>
      <c r="G274" s="31"/>
      <c r="H274" s="59"/>
      <c r="I274" s="31"/>
      <c r="J274" s="59"/>
      <c r="K274" s="31"/>
      <c r="L274" s="31"/>
      <c r="M274" s="13"/>
      <c r="N274" s="2"/>
      <c r="O274" s="2"/>
      <c r="P274" s="2"/>
      <c r="Q274" s="2"/>
    </row>
    <row r="275" thickTop="1">
      <c r="A275" s="10"/>
      <c r="B275" s="48">
        <v>39</v>
      </c>
      <c r="C275" s="49" t="s">
        <v>287</v>
      </c>
      <c r="D275" s="49" t="s">
        <v>7</v>
      </c>
      <c r="E275" s="49" t="s">
        <v>288</v>
      </c>
      <c r="F275" s="49" t="s">
        <v>7</v>
      </c>
      <c r="G275" s="50" t="s">
        <v>148</v>
      </c>
      <c r="H275" s="60">
        <v>48.189999999999998</v>
      </c>
      <c r="I275" s="61">
        <v>0</v>
      </c>
      <c r="J275" s="62">
        <f>ROUND(H275*I275,2)</f>
        <v>0</v>
      </c>
      <c r="K275" s="63">
        <v>0.20999999999999999</v>
      </c>
      <c r="L275" s="64">
        <f>ROUND(J275*1.21,2)</f>
        <v>0</v>
      </c>
      <c r="M275" s="13"/>
      <c r="N275" s="2"/>
      <c r="O275" s="2"/>
      <c r="P275" s="2"/>
      <c r="Q275" s="40">
        <f>IF(ISNUMBER(K275),IF(H275&gt;0,IF(I275&gt;0,J275,0),0),0)</f>
        <v>0</v>
      </c>
      <c r="R275" s="9">
        <f>IF(ISNUMBER(K275)=FALSE,J275,0)</f>
        <v>0</v>
      </c>
    </row>
    <row r="276">
      <c r="A276" s="10"/>
      <c r="B276" s="56" t="s">
        <v>47</v>
      </c>
      <c r="C276" s="1"/>
      <c r="D276" s="1"/>
      <c r="E276" s="57" t="s">
        <v>289</v>
      </c>
      <c r="F276" s="1"/>
      <c r="G276" s="1"/>
      <c r="H276" s="47"/>
      <c r="I276" s="1"/>
      <c r="J276" s="47"/>
      <c r="K276" s="1"/>
      <c r="L276" s="1"/>
      <c r="M276" s="13"/>
      <c r="N276" s="2"/>
      <c r="O276" s="2"/>
      <c r="P276" s="2"/>
      <c r="Q276" s="2"/>
    </row>
    <row r="277">
      <c r="A277" s="10"/>
      <c r="B277" s="56" t="s">
        <v>49</v>
      </c>
      <c r="C277" s="1"/>
      <c r="D277" s="1"/>
      <c r="E277" s="57" t="s">
        <v>290</v>
      </c>
      <c r="F277" s="1"/>
      <c r="G277" s="1"/>
      <c r="H277" s="47"/>
      <c r="I277" s="1"/>
      <c r="J277" s="47"/>
      <c r="K277" s="1"/>
      <c r="L277" s="1"/>
      <c r="M277" s="13"/>
      <c r="N277" s="2"/>
      <c r="O277" s="2"/>
      <c r="P277" s="2"/>
      <c r="Q277" s="2"/>
    </row>
    <row r="278">
      <c r="A278" s="10"/>
      <c r="B278" s="56" t="s">
        <v>51</v>
      </c>
      <c r="C278" s="1"/>
      <c r="D278" s="1"/>
      <c r="E278" s="57" t="s">
        <v>291</v>
      </c>
      <c r="F278" s="1"/>
      <c r="G278" s="1"/>
      <c r="H278" s="47"/>
      <c r="I278" s="1"/>
      <c r="J278" s="47"/>
      <c r="K278" s="1"/>
      <c r="L278" s="1"/>
      <c r="M278" s="13"/>
      <c r="N278" s="2"/>
      <c r="O278" s="2"/>
      <c r="P278" s="2"/>
      <c r="Q278" s="2"/>
    </row>
    <row r="279">
      <c r="A279" s="10"/>
      <c r="B279" s="56" t="s">
        <v>53</v>
      </c>
      <c r="C279" s="1"/>
      <c r="D279" s="1"/>
      <c r="E279" s="57" t="s">
        <v>54</v>
      </c>
      <c r="F279" s="1"/>
      <c r="G279" s="1"/>
      <c r="H279" s="47"/>
      <c r="I279" s="1"/>
      <c r="J279" s="47"/>
      <c r="K279" s="1"/>
      <c r="L279" s="1"/>
      <c r="M279" s="13"/>
      <c r="N279" s="2"/>
      <c r="O279" s="2"/>
      <c r="P279" s="2"/>
      <c r="Q279" s="2"/>
    </row>
    <row r="280" thickBot="1">
      <c r="A280" s="10"/>
      <c r="B280" s="58" t="s">
        <v>55</v>
      </c>
      <c r="C280" s="31"/>
      <c r="D280" s="31"/>
      <c r="E280" s="29"/>
      <c r="F280" s="31"/>
      <c r="G280" s="31"/>
      <c r="H280" s="59"/>
      <c r="I280" s="31"/>
      <c r="J280" s="59"/>
      <c r="K280" s="31"/>
      <c r="L280" s="31"/>
      <c r="M280" s="13"/>
      <c r="N280" s="2"/>
      <c r="O280" s="2"/>
      <c r="P280" s="2"/>
      <c r="Q280" s="2"/>
    </row>
    <row r="281" thickTop="1">
      <c r="A281" s="10"/>
      <c r="B281" s="48">
        <v>40</v>
      </c>
      <c r="C281" s="49" t="s">
        <v>292</v>
      </c>
      <c r="D281" s="49" t="s">
        <v>7</v>
      </c>
      <c r="E281" s="49" t="s">
        <v>293</v>
      </c>
      <c r="F281" s="49" t="s">
        <v>7</v>
      </c>
      <c r="G281" s="50" t="s">
        <v>148</v>
      </c>
      <c r="H281" s="60">
        <v>2</v>
      </c>
      <c r="I281" s="61">
        <v>0</v>
      </c>
      <c r="J281" s="62">
        <f>ROUND(H281*I281,2)</f>
        <v>0</v>
      </c>
      <c r="K281" s="63">
        <v>0.20999999999999999</v>
      </c>
      <c r="L281" s="64">
        <f>ROUND(J281*1.21,2)</f>
        <v>0</v>
      </c>
      <c r="M281" s="13"/>
      <c r="N281" s="2"/>
      <c r="O281" s="2"/>
      <c r="P281" s="2"/>
      <c r="Q281" s="40">
        <f>IF(ISNUMBER(K281),IF(H281&gt;0,IF(I281&gt;0,J281,0),0),0)</f>
        <v>0</v>
      </c>
      <c r="R281" s="9">
        <f>IF(ISNUMBER(K281)=FALSE,J281,0)</f>
        <v>0</v>
      </c>
    </row>
    <row r="282">
      <c r="A282" s="10"/>
      <c r="B282" s="56" t="s">
        <v>47</v>
      </c>
      <c r="C282" s="1"/>
      <c r="D282" s="1"/>
      <c r="E282" s="57" t="s">
        <v>294</v>
      </c>
      <c r="F282" s="1"/>
      <c r="G282" s="1"/>
      <c r="H282" s="47"/>
      <c r="I282" s="1"/>
      <c r="J282" s="47"/>
      <c r="K282" s="1"/>
      <c r="L282" s="1"/>
      <c r="M282" s="13"/>
      <c r="N282" s="2"/>
      <c r="O282" s="2"/>
      <c r="P282" s="2"/>
      <c r="Q282" s="2"/>
    </row>
    <row r="283">
      <c r="A283" s="10"/>
      <c r="B283" s="56" t="s">
        <v>49</v>
      </c>
      <c r="C283" s="1"/>
      <c r="D283" s="1"/>
      <c r="E283" s="57" t="s">
        <v>295</v>
      </c>
      <c r="F283" s="1"/>
      <c r="G283" s="1"/>
      <c r="H283" s="47"/>
      <c r="I283" s="1"/>
      <c r="J283" s="47"/>
      <c r="K283" s="1"/>
      <c r="L283" s="1"/>
      <c r="M283" s="13"/>
      <c r="N283" s="2"/>
      <c r="O283" s="2"/>
      <c r="P283" s="2"/>
      <c r="Q283" s="2"/>
    </row>
    <row r="284">
      <c r="A284" s="10"/>
      <c r="B284" s="56" t="s">
        <v>51</v>
      </c>
      <c r="C284" s="1"/>
      <c r="D284" s="1"/>
      <c r="E284" s="57" t="s">
        <v>296</v>
      </c>
      <c r="F284" s="1"/>
      <c r="G284" s="1"/>
      <c r="H284" s="47"/>
      <c r="I284" s="1"/>
      <c r="J284" s="47"/>
      <c r="K284" s="1"/>
      <c r="L284" s="1"/>
      <c r="M284" s="13"/>
      <c r="N284" s="2"/>
      <c r="O284" s="2"/>
      <c r="P284" s="2"/>
      <c r="Q284" s="2"/>
    </row>
    <row r="285">
      <c r="A285" s="10"/>
      <c r="B285" s="56" t="s">
        <v>53</v>
      </c>
      <c r="C285" s="1"/>
      <c r="D285" s="1"/>
      <c r="E285" s="57" t="s">
        <v>54</v>
      </c>
      <c r="F285" s="1"/>
      <c r="G285" s="1"/>
      <c r="H285" s="47"/>
      <c r="I285" s="1"/>
      <c r="J285" s="47"/>
      <c r="K285" s="1"/>
      <c r="L285" s="1"/>
      <c r="M285" s="13"/>
      <c r="N285" s="2"/>
      <c r="O285" s="2"/>
      <c r="P285" s="2"/>
      <c r="Q285" s="2"/>
    </row>
    <row r="286" thickBot="1">
      <c r="A286" s="10"/>
      <c r="B286" s="58" t="s">
        <v>55</v>
      </c>
      <c r="C286" s="31"/>
      <c r="D286" s="31"/>
      <c r="E286" s="29"/>
      <c r="F286" s="31"/>
      <c r="G286" s="31"/>
      <c r="H286" s="59"/>
      <c r="I286" s="31"/>
      <c r="J286" s="59"/>
      <c r="K286" s="31"/>
      <c r="L286" s="31"/>
      <c r="M286" s="13"/>
      <c r="N286" s="2"/>
      <c r="O286" s="2"/>
      <c r="P286" s="2"/>
      <c r="Q286" s="2"/>
    </row>
    <row r="287" thickTop="1">
      <c r="A287" s="10"/>
      <c r="B287" s="48">
        <v>41</v>
      </c>
      <c r="C287" s="49" t="s">
        <v>297</v>
      </c>
      <c r="D287" s="49" t="s">
        <v>7</v>
      </c>
      <c r="E287" s="49" t="s">
        <v>298</v>
      </c>
      <c r="F287" s="49" t="s">
        <v>7</v>
      </c>
      <c r="G287" s="50" t="s">
        <v>148</v>
      </c>
      <c r="H287" s="60">
        <v>11.720000000000001</v>
      </c>
      <c r="I287" s="61">
        <v>0</v>
      </c>
      <c r="J287" s="62">
        <f>ROUND(H287*I287,2)</f>
        <v>0</v>
      </c>
      <c r="K287" s="63">
        <v>0.20999999999999999</v>
      </c>
      <c r="L287" s="64">
        <f>ROUND(J287*1.21,2)</f>
        <v>0</v>
      </c>
      <c r="M287" s="13"/>
      <c r="N287" s="2"/>
      <c r="O287" s="2"/>
      <c r="P287" s="2"/>
      <c r="Q287" s="40">
        <f>IF(ISNUMBER(K287),IF(H287&gt;0,IF(I287&gt;0,J287,0),0),0)</f>
        <v>0</v>
      </c>
      <c r="R287" s="9">
        <f>IF(ISNUMBER(K287)=FALSE,J287,0)</f>
        <v>0</v>
      </c>
    </row>
    <row r="288">
      <c r="A288" s="10"/>
      <c r="B288" s="56" t="s">
        <v>47</v>
      </c>
      <c r="C288" s="1"/>
      <c r="D288" s="1"/>
      <c r="E288" s="57" t="s">
        <v>7</v>
      </c>
      <c r="F288" s="1"/>
      <c r="G288" s="1"/>
      <c r="H288" s="47"/>
      <c r="I288" s="1"/>
      <c r="J288" s="47"/>
      <c r="K288" s="1"/>
      <c r="L288" s="1"/>
      <c r="M288" s="13"/>
      <c r="N288" s="2"/>
      <c r="O288" s="2"/>
      <c r="P288" s="2"/>
      <c r="Q288" s="2"/>
    </row>
    <row r="289">
      <c r="A289" s="10"/>
      <c r="B289" s="56" t="s">
        <v>49</v>
      </c>
      <c r="C289" s="1"/>
      <c r="D289" s="1"/>
      <c r="E289" s="57" t="s">
        <v>299</v>
      </c>
      <c r="F289" s="1"/>
      <c r="G289" s="1"/>
      <c r="H289" s="47"/>
      <c r="I289" s="1"/>
      <c r="J289" s="47"/>
      <c r="K289" s="1"/>
      <c r="L289" s="1"/>
      <c r="M289" s="13"/>
      <c r="N289" s="2"/>
      <c r="O289" s="2"/>
      <c r="P289" s="2"/>
      <c r="Q289" s="2"/>
    </row>
    <row r="290">
      <c r="A290" s="10"/>
      <c r="B290" s="56" t="s">
        <v>51</v>
      </c>
      <c r="C290" s="1"/>
      <c r="D290" s="1"/>
      <c r="E290" s="57" t="s">
        <v>300</v>
      </c>
      <c r="F290" s="1"/>
      <c r="G290" s="1"/>
      <c r="H290" s="47"/>
      <c r="I290" s="1"/>
      <c r="J290" s="47"/>
      <c r="K290" s="1"/>
      <c r="L290" s="1"/>
      <c r="M290" s="13"/>
      <c r="N290" s="2"/>
      <c r="O290" s="2"/>
      <c r="P290" s="2"/>
      <c r="Q290" s="2"/>
    </row>
    <row r="291">
      <c r="A291" s="10"/>
      <c r="B291" s="56" t="s">
        <v>53</v>
      </c>
      <c r="C291" s="1"/>
      <c r="D291" s="1"/>
      <c r="E291" s="57" t="s">
        <v>54</v>
      </c>
      <c r="F291" s="1"/>
      <c r="G291" s="1"/>
      <c r="H291" s="47"/>
      <c r="I291" s="1"/>
      <c r="J291" s="47"/>
      <c r="K291" s="1"/>
      <c r="L291" s="1"/>
      <c r="M291" s="13"/>
      <c r="N291" s="2"/>
      <c r="O291" s="2"/>
      <c r="P291" s="2"/>
      <c r="Q291" s="2"/>
    </row>
    <row r="292" thickBot="1">
      <c r="A292" s="10"/>
      <c r="B292" s="58" t="s">
        <v>55</v>
      </c>
      <c r="C292" s="31"/>
      <c r="D292" s="31"/>
      <c r="E292" s="29"/>
      <c r="F292" s="31"/>
      <c r="G292" s="31"/>
      <c r="H292" s="59"/>
      <c r="I292" s="31"/>
      <c r="J292" s="59"/>
      <c r="K292" s="31"/>
      <c r="L292" s="31"/>
      <c r="M292" s="13"/>
      <c r="N292" s="2"/>
      <c r="O292" s="2"/>
      <c r="P292" s="2"/>
      <c r="Q292" s="2"/>
    </row>
    <row r="293" thickTop="1" thickBot="1" ht="25" customHeight="1">
      <c r="A293" s="10"/>
      <c r="B293" s="1"/>
      <c r="C293" s="65">
        <v>4</v>
      </c>
      <c r="D293" s="1"/>
      <c r="E293" s="65" t="s">
        <v>104</v>
      </c>
      <c r="F293" s="1"/>
      <c r="G293" s="66" t="s">
        <v>82</v>
      </c>
      <c r="H293" s="67">
        <f>J227+J233+J239+J245+J251+J257+J263+J269+J275+J281+J287</f>
        <v>0</v>
      </c>
      <c r="I293" s="66" t="s">
        <v>83</v>
      </c>
      <c r="J293" s="68">
        <f>(L293-H293)</f>
        <v>0</v>
      </c>
      <c r="K293" s="66" t="s">
        <v>84</v>
      </c>
      <c r="L293" s="69">
        <f>ROUND((J227+J233+J239+J245+J251+J257+J263+J269+J275+J281+J287)*1.21,2)</f>
        <v>0</v>
      </c>
      <c r="M293" s="13"/>
      <c r="N293" s="2"/>
      <c r="O293" s="2"/>
      <c r="P293" s="2"/>
      <c r="Q293" s="40">
        <f>0+Q227+Q233+Q239+Q245+Q251+Q257+Q263+Q269+Q275+Q281+Q287</f>
        <v>0</v>
      </c>
      <c r="R293" s="9">
        <f>0+R227+R233+R239+R245+R251+R257+R263+R269+R275+R281+R287</f>
        <v>0</v>
      </c>
      <c r="S293" s="70">
        <f>Q293*(1+J293)+R293</f>
        <v>0</v>
      </c>
    </row>
    <row r="294" thickTop="1" thickBot="1" ht="25" customHeight="1">
      <c r="A294" s="10"/>
      <c r="B294" s="71"/>
      <c r="C294" s="71"/>
      <c r="D294" s="71"/>
      <c r="E294" s="71"/>
      <c r="F294" s="71"/>
      <c r="G294" s="72" t="s">
        <v>85</v>
      </c>
      <c r="H294" s="73">
        <f>0+J227+J233+J239+J245+J251+J257+J263+J269+J275+J281+J287</f>
        <v>0</v>
      </c>
      <c r="I294" s="72" t="s">
        <v>86</v>
      </c>
      <c r="J294" s="74">
        <f>0+J293</f>
        <v>0</v>
      </c>
      <c r="K294" s="72" t="s">
        <v>87</v>
      </c>
      <c r="L294" s="75">
        <f>0+L293</f>
        <v>0</v>
      </c>
      <c r="M294" s="13"/>
      <c r="N294" s="2"/>
      <c r="O294" s="2"/>
      <c r="P294" s="2"/>
      <c r="Q294" s="2"/>
    </row>
    <row r="295" ht="40" customHeight="1">
      <c r="A295" s="10"/>
      <c r="B295" s="78" t="s">
        <v>93</v>
      </c>
      <c r="C295" s="1"/>
      <c r="D295" s="1"/>
      <c r="E295" s="1"/>
      <c r="F295" s="1"/>
      <c r="G295" s="1"/>
      <c r="H295" s="47"/>
      <c r="I295" s="1"/>
      <c r="J295" s="47"/>
      <c r="K295" s="1"/>
      <c r="L295" s="1"/>
      <c r="M295" s="13"/>
      <c r="N295" s="2"/>
      <c r="O295" s="2"/>
      <c r="P295" s="2"/>
      <c r="Q295" s="2"/>
    </row>
    <row r="296">
      <c r="A296" s="10"/>
      <c r="B296" s="48">
        <v>42</v>
      </c>
      <c r="C296" s="49" t="s">
        <v>301</v>
      </c>
      <c r="D296" s="49" t="s">
        <v>7</v>
      </c>
      <c r="E296" s="49" t="s">
        <v>302</v>
      </c>
      <c r="F296" s="49" t="s">
        <v>7</v>
      </c>
      <c r="G296" s="50" t="s">
        <v>96</v>
      </c>
      <c r="H296" s="51">
        <v>307.06799999999998</v>
      </c>
      <c r="I296" s="52">
        <v>0</v>
      </c>
      <c r="J296" s="53">
        <f>ROUND(H296*I296,2)</f>
        <v>0</v>
      </c>
      <c r="K296" s="54">
        <v>0.20999999999999999</v>
      </c>
      <c r="L296" s="55">
        <f>ROUND(J296*1.21,2)</f>
        <v>0</v>
      </c>
      <c r="M296" s="13"/>
      <c r="N296" s="2"/>
      <c r="O296" s="2"/>
      <c r="P296" s="2"/>
      <c r="Q296" s="40">
        <f>IF(ISNUMBER(K296),IF(H296&gt;0,IF(I296&gt;0,J296,0),0),0)</f>
        <v>0</v>
      </c>
      <c r="R296" s="9">
        <f>IF(ISNUMBER(K296)=FALSE,J296,0)</f>
        <v>0</v>
      </c>
    </row>
    <row r="297">
      <c r="A297" s="10"/>
      <c r="B297" s="56" t="s">
        <v>47</v>
      </c>
      <c r="C297" s="1"/>
      <c r="D297" s="1"/>
      <c r="E297" s="57" t="s">
        <v>303</v>
      </c>
      <c r="F297" s="1"/>
      <c r="G297" s="1"/>
      <c r="H297" s="47"/>
      <c r="I297" s="1"/>
      <c r="J297" s="47"/>
      <c r="K297" s="1"/>
      <c r="L297" s="1"/>
      <c r="M297" s="13"/>
      <c r="N297" s="2"/>
      <c r="O297" s="2"/>
      <c r="P297" s="2"/>
      <c r="Q297" s="2"/>
    </row>
    <row r="298">
      <c r="A298" s="10"/>
      <c r="B298" s="56" t="s">
        <v>49</v>
      </c>
      <c r="C298" s="1"/>
      <c r="D298" s="1"/>
      <c r="E298" s="57" t="s">
        <v>304</v>
      </c>
      <c r="F298" s="1"/>
      <c r="G298" s="1"/>
      <c r="H298" s="47"/>
      <c r="I298" s="1"/>
      <c r="J298" s="47"/>
      <c r="K298" s="1"/>
      <c r="L298" s="1"/>
      <c r="M298" s="13"/>
      <c r="N298" s="2"/>
      <c r="O298" s="2"/>
      <c r="P298" s="2"/>
      <c r="Q298" s="2"/>
    </row>
    <row r="299">
      <c r="A299" s="10"/>
      <c r="B299" s="56" t="s">
        <v>51</v>
      </c>
      <c r="C299" s="1"/>
      <c r="D299" s="1"/>
      <c r="E299" s="57" t="s">
        <v>305</v>
      </c>
      <c r="F299" s="1"/>
      <c r="G299" s="1"/>
      <c r="H299" s="47"/>
      <c r="I299" s="1"/>
      <c r="J299" s="47"/>
      <c r="K299" s="1"/>
      <c r="L299" s="1"/>
      <c r="M299" s="13"/>
      <c r="N299" s="2"/>
      <c r="O299" s="2"/>
      <c r="P299" s="2"/>
      <c r="Q299" s="2"/>
    </row>
    <row r="300">
      <c r="A300" s="10"/>
      <c r="B300" s="56" t="s">
        <v>53</v>
      </c>
      <c r="C300" s="1"/>
      <c r="D300" s="1"/>
      <c r="E300" s="57" t="s">
        <v>54</v>
      </c>
      <c r="F300" s="1"/>
      <c r="G300" s="1"/>
      <c r="H300" s="47"/>
      <c r="I300" s="1"/>
      <c r="J300" s="47"/>
      <c r="K300" s="1"/>
      <c r="L300" s="1"/>
      <c r="M300" s="13"/>
      <c r="N300" s="2"/>
      <c r="O300" s="2"/>
      <c r="P300" s="2"/>
      <c r="Q300" s="2"/>
    </row>
    <row r="301" thickBot="1">
      <c r="A301" s="10"/>
      <c r="B301" s="58" t="s">
        <v>55</v>
      </c>
      <c r="C301" s="31"/>
      <c r="D301" s="31"/>
      <c r="E301" s="29"/>
      <c r="F301" s="31"/>
      <c r="G301" s="31"/>
      <c r="H301" s="59"/>
      <c r="I301" s="31"/>
      <c r="J301" s="59"/>
      <c r="K301" s="31"/>
      <c r="L301" s="31"/>
      <c r="M301" s="13"/>
      <c r="N301" s="2"/>
      <c r="O301" s="2"/>
      <c r="P301" s="2"/>
      <c r="Q301" s="2"/>
    </row>
    <row r="302" thickTop="1">
      <c r="A302" s="10"/>
      <c r="B302" s="48">
        <v>43</v>
      </c>
      <c r="C302" s="49" t="s">
        <v>306</v>
      </c>
      <c r="D302" s="49"/>
      <c r="E302" s="49" t="s">
        <v>307</v>
      </c>
      <c r="F302" s="49" t="s">
        <v>7</v>
      </c>
      <c r="G302" s="50" t="s">
        <v>96</v>
      </c>
      <c r="H302" s="60">
        <v>307.06799999999998</v>
      </c>
      <c r="I302" s="61">
        <v>0</v>
      </c>
      <c r="J302" s="62">
        <f>ROUND(H302*I302,2)</f>
        <v>0</v>
      </c>
      <c r="K302" s="63">
        <v>0.20999999999999999</v>
      </c>
      <c r="L302" s="64">
        <f>ROUND(J302*1.21,2)</f>
        <v>0</v>
      </c>
      <c r="M302" s="13"/>
      <c r="N302" s="2"/>
      <c r="O302" s="2"/>
      <c r="P302" s="2"/>
      <c r="Q302" s="40">
        <f>IF(ISNUMBER(K302),IF(H302&gt;0,IF(I302&gt;0,J302,0),0),0)</f>
        <v>0</v>
      </c>
      <c r="R302" s="9">
        <f>IF(ISNUMBER(K302)=FALSE,J302,0)</f>
        <v>0</v>
      </c>
    </row>
    <row r="303">
      <c r="A303" s="10"/>
      <c r="B303" s="56" t="s">
        <v>47</v>
      </c>
      <c r="C303" s="1"/>
      <c r="D303" s="1"/>
      <c r="E303" s="57" t="s">
        <v>308</v>
      </c>
      <c r="F303" s="1"/>
      <c r="G303" s="1"/>
      <c r="H303" s="47"/>
      <c r="I303" s="1"/>
      <c r="J303" s="47"/>
      <c r="K303" s="1"/>
      <c r="L303" s="1"/>
      <c r="M303" s="13"/>
      <c r="N303" s="2"/>
      <c r="O303" s="2"/>
      <c r="P303" s="2"/>
      <c r="Q303" s="2"/>
    </row>
    <row r="304">
      <c r="A304" s="10"/>
      <c r="B304" s="56" t="s">
        <v>49</v>
      </c>
      <c r="C304" s="1"/>
      <c r="D304" s="1"/>
      <c r="E304" s="57" t="s">
        <v>304</v>
      </c>
      <c r="F304" s="1"/>
      <c r="G304" s="1"/>
      <c r="H304" s="47"/>
      <c r="I304" s="1"/>
      <c r="J304" s="47"/>
      <c r="K304" s="1"/>
      <c r="L304" s="1"/>
      <c r="M304" s="13"/>
      <c r="N304" s="2"/>
      <c r="O304" s="2"/>
      <c r="P304" s="2"/>
      <c r="Q304" s="2"/>
    </row>
    <row r="305">
      <c r="A305" s="10"/>
      <c r="B305" s="56" t="s">
        <v>51</v>
      </c>
      <c r="C305" s="1"/>
      <c r="D305" s="1"/>
      <c r="E305" s="57" t="s">
        <v>309</v>
      </c>
      <c r="F305" s="1"/>
      <c r="G305" s="1"/>
      <c r="H305" s="47"/>
      <c r="I305" s="1"/>
      <c r="J305" s="47"/>
      <c r="K305" s="1"/>
      <c r="L305" s="1"/>
      <c r="M305" s="13"/>
      <c r="N305" s="2"/>
      <c r="O305" s="2"/>
      <c r="P305" s="2"/>
      <c r="Q305" s="2"/>
    </row>
    <row r="306">
      <c r="A306" s="10"/>
      <c r="B306" s="56" t="s">
        <v>53</v>
      </c>
      <c r="C306" s="1"/>
      <c r="D306" s="1"/>
      <c r="E306" s="57" t="s">
        <v>54</v>
      </c>
      <c r="F306" s="1"/>
      <c r="G306" s="1"/>
      <c r="H306" s="47"/>
      <c r="I306" s="1"/>
      <c r="J306" s="47"/>
      <c r="K306" s="1"/>
      <c r="L306" s="1"/>
      <c r="M306" s="13"/>
      <c r="N306" s="2"/>
      <c r="O306" s="2"/>
      <c r="P306" s="2"/>
      <c r="Q306" s="2"/>
    </row>
    <row r="307" thickBot="1">
      <c r="A307" s="10"/>
      <c r="B307" s="58" t="s">
        <v>55</v>
      </c>
      <c r="C307" s="31"/>
      <c r="D307" s="31"/>
      <c r="E307" s="29"/>
      <c r="F307" s="31"/>
      <c r="G307" s="31"/>
      <c r="H307" s="59"/>
      <c r="I307" s="31"/>
      <c r="J307" s="59"/>
      <c r="K307" s="31"/>
      <c r="L307" s="31"/>
      <c r="M307" s="13"/>
      <c r="N307" s="2"/>
      <c r="O307" s="2"/>
      <c r="P307" s="2"/>
      <c r="Q307" s="2"/>
    </row>
    <row r="308" thickTop="1">
      <c r="A308" s="10"/>
      <c r="B308" s="48">
        <v>44</v>
      </c>
      <c r="C308" s="49" t="s">
        <v>310</v>
      </c>
      <c r="D308" s="49" t="s">
        <v>7</v>
      </c>
      <c r="E308" s="49" t="s">
        <v>311</v>
      </c>
      <c r="F308" s="49" t="s">
        <v>7</v>
      </c>
      <c r="G308" s="50" t="s">
        <v>96</v>
      </c>
      <c r="H308" s="60">
        <v>53.966000000000001</v>
      </c>
      <c r="I308" s="61">
        <v>0</v>
      </c>
      <c r="J308" s="62">
        <f>ROUND(H308*I308,2)</f>
        <v>0</v>
      </c>
      <c r="K308" s="63">
        <v>0.20999999999999999</v>
      </c>
      <c r="L308" s="64">
        <f>ROUND(J308*1.21,2)</f>
        <v>0</v>
      </c>
      <c r="M308" s="13"/>
      <c r="N308" s="2"/>
      <c r="O308" s="2"/>
      <c r="P308" s="2"/>
      <c r="Q308" s="40">
        <f>IF(ISNUMBER(K308),IF(H308&gt;0,IF(I308&gt;0,J308,0),0),0)</f>
        <v>0</v>
      </c>
      <c r="R308" s="9">
        <f>IF(ISNUMBER(K308)=FALSE,J308,0)</f>
        <v>0</v>
      </c>
    </row>
    <row r="309">
      <c r="A309" s="10"/>
      <c r="B309" s="56" t="s">
        <v>47</v>
      </c>
      <c r="C309" s="1"/>
      <c r="D309" s="1"/>
      <c r="E309" s="57" t="s">
        <v>7</v>
      </c>
      <c r="F309" s="1"/>
      <c r="G309" s="1"/>
      <c r="H309" s="47"/>
      <c r="I309" s="1"/>
      <c r="J309" s="47"/>
      <c r="K309" s="1"/>
      <c r="L309" s="1"/>
      <c r="M309" s="13"/>
      <c r="N309" s="2"/>
      <c r="O309" s="2"/>
      <c r="P309" s="2"/>
      <c r="Q309" s="2"/>
    </row>
    <row r="310">
      <c r="A310" s="10"/>
      <c r="B310" s="56" t="s">
        <v>49</v>
      </c>
      <c r="C310" s="1"/>
      <c r="D310" s="1"/>
      <c r="E310" s="57" t="s">
        <v>312</v>
      </c>
      <c r="F310" s="1"/>
      <c r="G310" s="1"/>
      <c r="H310" s="47"/>
      <c r="I310" s="1"/>
      <c r="J310" s="47"/>
      <c r="K310" s="1"/>
      <c r="L310" s="1"/>
      <c r="M310" s="13"/>
      <c r="N310" s="2"/>
      <c r="O310" s="2"/>
      <c r="P310" s="2"/>
      <c r="Q310" s="2"/>
    </row>
    <row r="311">
      <c r="A311" s="10"/>
      <c r="B311" s="56" t="s">
        <v>51</v>
      </c>
      <c r="C311" s="1"/>
      <c r="D311" s="1"/>
      <c r="E311" s="57" t="s">
        <v>313</v>
      </c>
      <c r="F311" s="1"/>
      <c r="G311" s="1"/>
      <c r="H311" s="47"/>
      <c r="I311" s="1"/>
      <c r="J311" s="47"/>
      <c r="K311" s="1"/>
      <c r="L311" s="1"/>
      <c r="M311" s="13"/>
      <c r="N311" s="2"/>
      <c r="O311" s="2"/>
      <c r="P311" s="2"/>
      <c r="Q311" s="2"/>
    </row>
    <row r="312">
      <c r="A312" s="10"/>
      <c r="B312" s="56" t="s">
        <v>53</v>
      </c>
      <c r="C312" s="1"/>
      <c r="D312" s="1"/>
      <c r="E312" s="57" t="s">
        <v>54</v>
      </c>
      <c r="F312" s="1"/>
      <c r="G312" s="1"/>
      <c r="H312" s="47"/>
      <c r="I312" s="1"/>
      <c r="J312" s="47"/>
      <c r="K312" s="1"/>
      <c r="L312" s="1"/>
      <c r="M312" s="13"/>
      <c r="N312" s="2"/>
      <c r="O312" s="2"/>
      <c r="P312" s="2"/>
      <c r="Q312" s="2"/>
    </row>
    <row r="313" thickBot="1">
      <c r="A313" s="10"/>
      <c r="B313" s="58" t="s">
        <v>55</v>
      </c>
      <c r="C313" s="31"/>
      <c r="D313" s="31"/>
      <c r="E313" s="29"/>
      <c r="F313" s="31"/>
      <c r="G313" s="31"/>
      <c r="H313" s="59"/>
      <c r="I313" s="31"/>
      <c r="J313" s="59"/>
      <c r="K313" s="31"/>
      <c r="L313" s="31"/>
      <c r="M313" s="13"/>
      <c r="N313" s="2"/>
      <c r="O313" s="2"/>
      <c r="P313" s="2"/>
      <c r="Q313" s="2"/>
    </row>
    <row r="314" thickTop="1">
      <c r="A314" s="10"/>
      <c r="B314" s="48">
        <v>45</v>
      </c>
      <c r="C314" s="49" t="s">
        <v>314</v>
      </c>
      <c r="D314" s="49" t="s">
        <v>7</v>
      </c>
      <c r="E314" s="49" t="s">
        <v>315</v>
      </c>
      <c r="F314" s="49" t="s">
        <v>7</v>
      </c>
      <c r="G314" s="50" t="s">
        <v>96</v>
      </c>
      <c r="H314" s="60">
        <v>315.483</v>
      </c>
      <c r="I314" s="61">
        <v>0</v>
      </c>
      <c r="J314" s="62">
        <f>ROUND(H314*I314,2)</f>
        <v>0</v>
      </c>
      <c r="K314" s="63">
        <v>0.20999999999999999</v>
      </c>
      <c r="L314" s="64">
        <f>ROUND(J314*1.21,2)</f>
        <v>0</v>
      </c>
      <c r="M314" s="13"/>
      <c r="N314" s="2"/>
      <c r="O314" s="2"/>
      <c r="P314" s="2"/>
      <c r="Q314" s="40">
        <f>IF(ISNUMBER(K314),IF(H314&gt;0,IF(I314&gt;0,J314,0),0),0)</f>
        <v>0</v>
      </c>
      <c r="R314" s="9">
        <f>IF(ISNUMBER(K314)=FALSE,J314,0)</f>
        <v>0</v>
      </c>
    </row>
    <row r="315">
      <c r="A315" s="10"/>
      <c r="B315" s="56" t="s">
        <v>47</v>
      </c>
      <c r="C315" s="1"/>
      <c r="D315" s="1"/>
      <c r="E315" s="57" t="s">
        <v>316</v>
      </c>
      <c r="F315" s="1"/>
      <c r="G315" s="1"/>
      <c r="H315" s="47"/>
      <c r="I315" s="1"/>
      <c r="J315" s="47"/>
      <c r="K315" s="1"/>
      <c r="L315" s="1"/>
      <c r="M315" s="13"/>
      <c r="N315" s="2"/>
      <c r="O315" s="2"/>
      <c r="P315" s="2"/>
      <c r="Q315" s="2"/>
    </row>
    <row r="316">
      <c r="A316" s="10"/>
      <c r="B316" s="56" t="s">
        <v>49</v>
      </c>
      <c r="C316" s="1"/>
      <c r="D316" s="1"/>
      <c r="E316" s="57" t="s">
        <v>317</v>
      </c>
      <c r="F316" s="1"/>
      <c r="G316" s="1"/>
      <c r="H316" s="47"/>
      <c r="I316" s="1"/>
      <c r="J316" s="47"/>
      <c r="K316" s="1"/>
      <c r="L316" s="1"/>
      <c r="M316" s="13"/>
      <c r="N316" s="2"/>
      <c r="O316" s="2"/>
      <c r="P316" s="2"/>
      <c r="Q316" s="2"/>
    </row>
    <row r="317">
      <c r="A317" s="10"/>
      <c r="B317" s="56" t="s">
        <v>51</v>
      </c>
      <c r="C317" s="1"/>
      <c r="D317" s="1"/>
      <c r="E317" s="57" t="s">
        <v>318</v>
      </c>
      <c r="F317" s="1"/>
      <c r="G317" s="1"/>
      <c r="H317" s="47"/>
      <c r="I317" s="1"/>
      <c r="J317" s="47"/>
      <c r="K317" s="1"/>
      <c r="L317" s="1"/>
      <c r="M317" s="13"/>
      <c r="N317" s="2"/>
      <c r="O317" s="2"/>
      <c r="P317" s="2"/>
      <c r="Q317" s="2"/>
    </row>
    <row r="318">
      <c r="A318" s="10"/>
      <c r="B318" s="56" t="s">
        <v>53</v>
      </c>
      <c r="C318" s="1"/>
      <c r="D318" s="1"/>
      <c r="E318" s="57" t="s">
        <v>54</v>
      </c>
      <c r="F318" s="1"/>
      <c r="G318" s="1"/>
      <c r="H318" s="47"/>
      <c r="I318" s="1"/>
      <c r="J318" s="47"/>
      <c r="K318" s="1"/>
      <c r="L318" s="1"/>
      <c r="M318" s="13"/>
      <c r="N318" s="2"/>
      <c r="O318" s="2"/>
      <c r="P318" s="2"/>
      <c r="Q318" s="2"/>
    </row>
    <row r="319" thickBot="1">
      <c r="A319" s="10"/>
      <c r="B319" s="58" t="s">
        <v>55</v>
      </c>
      <c r="C319" s="31"/>
      <c r="D319" s="31"/>
      <c r="E319" s="29"/>
      <c r="F319" s="31"/>
      <c r="G319" s="31"/>
      <c r="H319" s="59"/>
      <c r="I319" s="31"/>
      <c r="J319" s="59"/>
      <c r="K319" s="31"/>
      <c r="L319" s="31"/>
      <c r="M319" s="13"/>
      <c r="N319" s="2"/>
      <c r="O319" s="2"/>
      <c r="P319" s="2"/>
      <c r="Q319" s="2"/>
    </row>
    <row r="320" thickTop="1">
      <c r="A320" s="10"/>
      <c r="B320" s="48">
        <v>46</v>
      </c>
      <c r="C320" s="49" t="s">
        <v>319</v>
      </c>
      <c r="D320" s="49" t="s">
        <v>7</v>
      </c>
      <c r="E320" s="49" t="s">
        <v>320</v>
      </c>
      <c r="F320" s="49" t="s">
        <v>7</v>
      </c>
      <c r="G320" s="50" t="s">
        <v>96</v>
      </c>
      <c r="H320" s="60">
        <v>941.21100000000001</v>
      </c>
      <c r="I320" s="61">
        <v>0</v>
      </c>
      <c r="J320" s="62">
        <f>ROUND(H320*I320,2)</f>
        <v>0</v>
      </c>
      <c r="K320" s="63">
        <v>0.20999999999999999</v>
      </c>
      <c r="L320" s="64">
        <f>ROUND(J320*1.21,2)</f>
        <v>0</v>
      </c>
      <c r="M320" s="13"/>
      <c r="N320" s="2"/>
      <c r="O320" s="2"/>
      <c r="P320" s="2"/>
      <c r="Q320" s="40">
        <f>IF(ISNUMBER(K320),IF(H320&gt;0,IF(I320&gt;0,J320,0),0),0)</f>
        <v>0</v>
      </c>
      <c r="R320" s="9">
        <f>IF(ISNUMBER(K320)=FALSE,J320,0)</f>
        <v>0</v>
      </c>
    </row>
    <row r="321">
      <c r="A321" s="10"/>
      <c r="B321" s="56" t="s">
        <v>47</v>
      </c>
      <c r="C321" s="1"/>
      <c r="D321" s="1"/>
      <c r="E321" s="57" t="s">
        <v>321</v>
      </c>
      <c r="F321" s="1"/>
      <c r="G321" s="1"/>
      <c r="H321" s="47"/>
      <c r="I321" s="1"/>
      <c r="J321" s="47"/>
      <c r="K321" s="1"/>
      <c r="L321" s="1"/>
      <c r="M321" s="13"/>
      <c r="N321" s="2"/>
      <c r="O321" s="2"/>
      <c r="P321" s="2"/>
      <c r="Q321" s="2"/>
    </row>
    <row r="322">
      <c r="A322" s="10"/>
      <c r="B322" s="56" t="s">
        <v>49</v>
      </c>
      <c r="C322" s="1"/>
      <c r="D322" s="1"/>
      <c r="E322" s="57" t="s">
        <v>322</v>
      </c>
      <c r="F322" s="1"/>
      <c r="G322" s="1"/>
      <c r="H322" s="47"/>
      <c r="I322" s="1"/>
      <c r="J322" s="47"/>
      <c r="K322" s="1"/>
      <c r="L322" s="1"/>
      <c r="M322" s="13"/>
      <c r="N322" s="2"/>
      <c r="O322" s="2"/>
      <c r="P322" s="2"/>
      <c r="Q322" s="2"/>
    </row>
    <row r="323">
      <c r="A323" s="10"/>
      <c r="B323" s="56" t="s">
        <v>51</v>
      </c>
      <c r="C323" s="1"/>
      <c r="D323" s="1"/>
      <c r="E323" s="57" t="s">
        <v>318</v>
      </c>
      <c r="F323" s="1"/>
      <c r="G323" s="1"/>
      <c r="H323" s="47"/>
      <c r="I323" s="1"/>
      <c r="J323" s="47"/>
      <c r="K323" s="1"/>
      <c r="L323" s="1"/>
      <c r="M323" s="13"/>
      <c r="N323" s="2"/>
      <c r="O323" s="2"/>
      <c r="P323" s="2"/>
      <c r="Q323" s="2"/>
    </row>
    <row r="324">
      <c r="A324" s="10"/>
      <c r="B324" s="56" t="s">
        <v>53</v>
      </c>
      <c r="C324" s="1"/>
      <c r="D324" s="1"/>
      <c r="E324" s="57" t="s">
        <v>54</v>
      </c>
      <c r="F324" s="1"/>
      <c r="G324" s="1"/>
      <c r="H324" s="47"/>
      <c r="I324" s="1"/>
      <c r="J324" s="47"/>
      <c r="K324" s="1"/>
      <c r="L324" s="1"/>
      <c r="M324" s="13"/>
      <c r="N324" s="2"/>
      <c r="O324" s="2"/>
      <c r="P324" s="2"/>
      <c r="Q324" s="2"/>
    </row>
    <row r="325" thickBot="1">
      <c r="A325" s="10"/>
      <c r="B325" s="58" t="s">
        <v>55</v>
      </c>
      <c r="C325" s="31"/>
      <c r="D325" s="31"/>
      <c r="E325" s="29"/>
      <c r="F325" s="31"/>
      <c r="G325" s="31"/>
      <c r="H325" s="59"/>
      <c r="I325" s="31"/>
      <c r="J325" s="59"/>
      <c r="K325" s="31"/>
      <c r="L325" s="31"/>
      <c r="M325" s="13"/>
      <c r="N325" s="2"/>
      <c r="O325" s="2"/>
      <c r="P325" s="2"/>
      <c r="Q325" s="2"/>
    </row>
    <row r="326" thickTop="1">
      <c r="A326" s="10"/>
      <c r="B326" s="48">
        <v>47</v>
      </c>
      <c r="C326" s="49" t="s">
        <v>323</v>
      </c>
      <c r="D326" s="49" t="s">
        <v>7</v>
      </c>
      <c r="E326" s="49" t="s">
        <v>324</v>
      </c>
      <c r="F326" s="49" t="s">
        <v>7</v>
      </c>
      <c r="G326" s="50" t="s">
        <v>96</v>
      </c>
      <c r="H326" s="60">
        <v>602.31299999999999</v>
      </c>
      <c r="I326" s="61">
        <v>0</v>
      </c>
      <c r="J326" s="62">
        <f>ROUND(H326*I326,2)</f>
        <v>0</v>
      </c>
      <c r="K326" s="63">
        <v>0.20999999999999999</v>
      </c>
      <c r="L326" s="64">
        <f>ROUND(J326*1.21,2)</f>
        <v>0</v>
      </c>
      <c r="M326" s="13"/>
      <c r="N326" s="2"/>
      <c r="O326" s="2"/>
      <c r="P326" s="2"/>
      <c r="Q326" s="40">
        <f>IF(ISNUMBER(K326),IF(H326&gt;0,IF(I326&gt;0,J326,0),0),0)</f>
        <v>0</v>
      </c>
      <c r="R326" s="9">
        <f>IF(ISNUMBER(K326)=FALSE,J326,0)</f>
        <v>0</v>
      </c>
    </row>
    <row r="327">
      <c r="A327" s="10"/>
      <c r="B327" s="56" t="s">
        <v>47</v>
      </c>
      <c r="C327" s="1"/>
      <c r="D327" s="1"/>
      <c r="E327" s="57" t="s">
        <v>325</v>
      </c>
      <c r="F327" s="1"/>
      <c r="G327" s="1"/>
      <c r="H327" s="47"/>
      <c r="I327" s="1"/>
      <c r="J327" s="47"/>
      <c r="K327" s="1"/>
      <c r="L327" s="1"/>
      <c r="M327" s="13"/>
      <c r="N327" s="2"/>
      <c r="O327" s="2"/>
      <c r="P327" s="2"/>
      <c r="Q327" s="2"/>
    </row>
    <row r="328">
      <c r="A328" s="10"/>
      <c r="B328" s="56" t="s">
        <v>49</v>
      </c>
      <c r="C328" s="1"/>
      <c r="D328" s="1"/>
      <c r="E328" s="57" t="s">
        <v>326</v>
      </c>
      <c r="F328" s="1"/>
      <c r="G328" s="1"/>
      <c r="H328" s="47"/>
      <c r="I328" s="1"/>
      <c r="J328" s="47"/>
      <c r="K328" s="1"/>
      <c r="L328" s="1"/>
      <c r="M328" s="13"/>
      <c r="N328" s="2"/>
      <c r="O328" s="2"/>
      <c r="P328" s="2"/>
      <c r="Q328" s="2"/>
    </row>
    <row r="329">
      <c r="A329" s="10"/>
      <c r="B329" s="56" t="s">
        <v>51</v>
      </c>
      <c r="C329" s="1"/>
      <c r="D329" s="1"/>
      <c r="E329" s="57" t="s">
        <v>327</v>
      </c>
      <c r="F329" s="1"/>
      <c r="G329" s="1"/>
      <c r="H329" s="47"/>
      <c r="I329" s="1"/>
      <c r="J329" s="47"/>
      <c r="K329" s="1"/>
      <c r="L329" s="1"/>
      <c r="M329" s="13"/>
      <c r="N329" s="2"/>
      <c r="O329" s="2"/>
      <c r="P329" s="2"/>
      <c r="Q329" s="2"/>
    </row>
    <row r="330">
      <c r="A330" s="10"/>
      <c r="B330" s="56" t="s">
        <v>53</v>
      </c>
      <c r="C330" s="1"/>
      <c r="D330" s="1"/>
      <c r="E330" s="57" t="s">
        <v>54</v>
      </c>
      <c r="F330" s="1"/>
      <c r="G330" s="1"/>
      <c r="H330" s="47"/>
      <c r="I330" s="1"/>
      <c r="J330" s="47"/>
      <c r="K330" s="1"/>
      <c r="L330" s="1"/>
      <c r="M330" s="13"/>
      <c r="N330" s="2"/>
      <c r="O330" s="2"/>
      <c r="P330" s="2"/>
      <c r="Q330" s="2"/>
    </row>
    <row r="331" thickBot="1">
      <c r="A331" s="10"/>
      <c r="B331" s="58" t="s">
        <v>55</v>
      </c>
      <c r="C331" s="31"/>
      <c r="D331" s="31"/>
      <c r="E331" s="29"/>
      <c r="F331" s="31"/>
      <c r="G331" s="31"/>
      <c r="H331" s="59"/>
      <c r="I331" s="31"/>
      <c r="J331" s="59"/>
      <c r="K331" s="31"/>
      <c r="L331" s="31"/>
      <c r="M331" s="13"/>
      <c r="N331" s="2"/>
      <c r="O331" s="2"/>
      <c r="P331" s="2"/>
      <c r="Q331" s="2"/>
    </row>
    <row r="332" thickTop="1">
      <c r="A332" s="10"/>
      <c r="B332" s="48">
        <v>48</v>
      </c>
      <c r="C332" s="49" t="s">
        <v>328</v>
      </c>
      <c r="D332" s="49"/>
      <c r="E332" s="49" t="s">
        <v>329</v>
      </c>
      <c r="F332" s="49" t="s">
        <v>7</v>
      </c>
      <c r="G332" s="50" t="s">
        <v>96</v>
      </c>
      <c r="H332" s="60">
        <v>323.89800000000002</v>
      </c>
      <c r="I332" s="61">
        <v>0</v>
      </c>
      <c r="J332" s="62">
        <f>ROUND(H332*I332,2)</f>
        <v>0</v>
      </c>
      <c r="K332" s="63">
        <v>0.20999999999999999</v>
      </c>
      <c r="L332" s="64">
        <f>ROUND(J332*1.21,2)</f>
        <v>0</v>
      </c>
      <c r="M332" s="13"/>
      <c r="N332" s="2"/>
      <c r="O332" s="2"/>
      <c r="P332" s="2"/>
      <c r="Q332" s="40">
        <f>IF(ISNUMBER(K332),IF(H332&gt;0,IF(I332&gt;0,J332,0),0),0)</f>
        <v>0</v>
      </c>
      <c r="R332" s="9">
        <f>IF(ISNUMBER(K332)=FALSE,J332,0)</f>
        <v>0</v>
      </c>
    </row>
    <row r="333">
      <c r="A333" s="10"/>
      <c r="B333" s="56" t="s">
        <v>47</v>
      </c>
      <c r="C333" s="1"/>
      <c r="D333" s="1"/>
      <c r="E333" s="57" t="s">
        <v>330</v>
      </c>
      <c r="F333" s="1"/>
      <c r="G333" s="1"/>
      <c r="H333" s="47"/>
      <c r="I333" s="1"/>
      <c r="J333" s="47"/>
      <c r="K333" s="1"/>
      <c r="L333" s="1"/>
      <c r="M333" s="13"/>
      <c r="N333" s="2"/>
      <c r="O333" s="2"/>
      <c r="P333" s="2"/>
      <c r="Q333" s="2"/>
    </row>
    <row r="334">
      <c r="A334" s="10"/>
      <c r="B334" s="56" t="s">
        <v>49</v>
      </c>
      <c r="C334" s="1"/>
      <c r="D334" s="1"/>
      <c r="E334" s="57" t="s">
        <v>331</v>
      </c>
      <c r="F334" s="1"/>
      <c r="G334" s="1"/>
      <c r="H334" s="47"/>
      <c r="I334" s="1"/>
      <c r="J334" s="47"/>
      <c r="K334" s="1"/>
      <c r="L334" s="1"/>
      <c r="M334" s="13"/>
      <c r="N334" s="2"/>
      <c r="O334" s="2"/>
      <c r="P334" s="2"/>
      <c r="Q334" s="2"/>
    </row>
    <row r="335">
      <c r="A335" s="10"/>
      <c r="B335" s="56" t="s">
        <v>51</v>
      </c>
      <c r="C335" s="1"/>
      <c r="D335" s="1"/>
      <c r="E335" s="57" t="s">
        <v>332</v>
      </c>
      <c r="F335" s="1"/>
      <c r="G335" s="1"/>
      <c r="H335" s="47"/>
      <c r="I335" s="1"/>
      <c r="J335" s="47"/>
      <c r="K335" s="1"/>
      <c r="L335" s="1"/>
      <c r="M335" s="13"/>
      <c r="N335" s="2"/>
      <c r="O335" s="2"/>
      <c r="P335" s="2"/>
      <c r="Q335" s="2"/>
    </row>
    <row r="336">
      <c r="A336" s="10"/>
      <c r="B336" s="56" t="s">
        <v>53</v>
      </c>
      <c r="C336" s="1"/>
      <c r="D336" s="1"/>
      <c r="E336" s="57" t="s">
        <v>54</v>
      </c>
      <c r="F336" s="1"/>
      <c r="G336" s="1"/>
      <c r="H336" s="47"/>
      <c r="I336" s="1"/>
      <c r="J336" s="47"/>
      <c r="K336" s="1"/>
      <c r="L336" s="1"/>
      <c r="M336" s="13"/>
      <c r="N336" s="2"/>
      <c r="O336" s="2"/>
      <c r="P336" s="2"/>
      <c r="Q336" s="2"/>
    </row>
    <row r="337" thickBot="1">
      <c r="A337" s="10"/>
      <c r="B337" s="58" t="s">
        <v>55</v>
      </c>
      <c r="C337" s="31"/>
      <c r="D337" s="31"/>
      <c r="E337" s="29"/>
      <c r="F337" s="31"/>
      <c r="G337" s="31"/>
      <c r="H337" s="59"/>
      <c r="I337" s="31"/>
      <c r="J337" s="59"/>
      <c r="K337" s="31"/>
      <c r="L337" s="31"/>
      <c r="M337" s="13"/>
      <c r="N337" s="2"/>
      <c r="O337" s="2"/>
      <c r="P337" s="2"/>
      <c r="Q337" s="2"/>
    </row>
    <row r="338" thickTop="1">
      <c r="A338" s="10"/>
      <c r="B338" s="48">
        <v>49</v>
      </c>
      <c r="C338" s="49" t="s">
        <v>333</v>
      </c>
      <c r="D338" s="49"/>
      <c r="E338" s="49" t="s">
        <v>334</v>
      </c>
      <c r="F338" s="49" t="s">
        <v>7</v>
      </c>
      <c r="G338" s="50" t="s">
        <v>96</v>
      </c>
      <c r="H338" s="60">
        <v>315.483</v>
      </c>
      <c r="I338" s="61">
        <v>0</v>
      </c>
      <c r="J338" s="62">
        <f>ROUND(H338*I338,2)</f>
        <v>0</v>
      </c>
      <c r="K338" s="63">
        <v>0.20999999999999999</v>
      </c>
      <c r="L338" s="64">
        <f>ROUND(J338*1.21,2)</f>
        <v>0</v>
      </c>
      <c r="M338" s="13"/>
      <c r="N338" s="2"/>
      <c r="O338" s="2"/>
      <c r="P338" s="2"/>
      <c r="Q338" s="40">
        <f>IF(ISNUMBER(K338),IF(H338&gt;0,IF(I338&gt;0,J338,0),0),0)</f>
        <v>0</v>
      </c>
      <c r="R338" s="9">
        <f>IF(ISNUMBER(K338)=FALSE,J338,0)</f>
        <v>0</v>
      </c>
    </row>
    <row r="339">
      <c r="A339" s="10"/>
      <c r="B339" s="56" t="s">
        <v>47</v>
      </c>
      <c r="C339" s="1"/>
      <c r="D339" s="1"/>
      <c r="E339" s="57" t="s">
        <v>335</v>
      </c>
      <c r="F339" s="1"/>
      <c r="G339" s="1"/>
      <c r="H339" s="47"/>
      <c r="I339" s="1"/>
      <c r="J339" s="47"/>
      <c r="K339" s="1"/>
      <c r="L339" s="1"/>
      <c r="M339" s="13"/>
      <c r="N339" s="2"/>
      <c r="O339" s="2"/>
      <c r="P339" s="2"/>
      <c r="Q339" s="2"/>
    </row>
    <row r="340">
      <c r="A340" s="10"/>
      <c r="B340" s="56" t="s">
        <v>49</v>
      </c>
      <c r="C340" s="1"/>
      <c r="D340" s="1"/>
      <c r="E340" s="57" t="s">
        <v>317</v>
      </c>
      <c r="F340" s="1"/>
      <c r="G340" s="1"/>
      <c r="H340" s="47"/>
      <c r="I340" s="1"/>
      <c r="J340" s="47"/>
      <c r="K340" s="1"/>
      <c r="L340" s="1"/>
      <c r="M340" s="13"/>
      <c r="N340" s="2"/>
      <c r="O340" s="2"/>
      <c r="P340" s="2"/>
      <c r="Q340" s="2"/>
    </row>
    <row r="341">
      <c r="A341" s="10"/>
      <c r="B341" s="56" t="s">
        <v>51</v>
      </c>
      <c r="C341" s="1"/>
      <c r="D341" s="1"/>
      <c r="E341" s="57" t="s">
        <v>332</v>
      </c>
      <c r="F341" s="1"/>
      <c r="G341" s="1"/>
      <c r="H341" s="47"/>
      <c r="I341" s="1"/>
      <c r="J341" s="47"/>
      <c r="K341" s="1"/>
      <c r="L341" s="1"/>
      <c r="M341" s="13"/>
      <c r="N341" s="2"/>
      <c r="O341" s="2"/>
      <c r="P341" s="2"/>
      <c r="Q341" s="2"/>
    </row>
    <row r="342">
      <c r="A342" s="10"/>
      <c r="B342" s="56" t="s">
        <v>53</v>
      </c>
      <c r="C342" s="1"/>
      <c r="D342" s="1"/>
      <c r="E342" s="57" t="s">
        <v>54</v>
      </c>
      <c r="F342" s="1"/>
      <c r="G342" s="1"/>
      <c r="H342" s="47"/>
      <c r="I342" s="1"/>
      <c r="J342" s="47"/>
      <c r="K342" s="1"/>
      <c r="L342" s="1"/>
      <c r="M342" s="13"/>
      <c r="N342" s="2"/>
      <c r="O342" s="2"/>
      <c r="P342" s="2"/>
      <c r="Q342" s="2"/>
    </row>
    <row r="343" thickBot="1">
      <c r="A343" s="10"/>
      <c r="B343" s="58" t="s">
        <v>55</v>
      </c>
      <c r="C343" s="31"/>
      <c r="D343" s="31"/>
      <c r="E343" s="29"/>
      <c r="F343" s="31"/>
      <c r="G343" s="31"/>
      <c r="H343" s="59"/>
      <c r="I343" s="31"/>
      <c r="J343" s="59"/>
      <c r="K343" s="31"/>
      <c r="L343" s="31"/>
      <c r="M343" s="13"/>
      <c r="N343" s="2"/>
      <c r="O343" s="2"/>
      <c r="P343" s="2"/>
      <c r="Q343" s="2"/>
    </row>
    <row r="344" thickTop="1">
      <c r="A344" s="10"/>
      <c r="B344" s="48">
        <v>50</v>
      </c>
      <c r="C344" s="49" t="s">
        <v>336</v>
      </c>
      <c r="D344" s="49" t="s">
        <v>7</v>
      </c>
      <c r="E344" s="49" t="s">
        <v>337</v>
      </c>
      <c r="F344" s="49" t="s">
        <v>7</v>
      </c>
      <c r="G344" s="50" t="s">
        <v>96</v>
      </c>
      <c r="H344" s="60">
        <v>400.60000000000002</v>
      </c>
      <c r="I344" s="61">
        <v>0</v>
      </c>
      <c r="J344" s="62">
        <f>ROUND(H344*I344,2)</f>
        <v>0</v>
      </c>
      <c r="K344" s="63">
        <v>0.20999999999999999</v>
      </c>
      <c r="L344" s="64">
        <f>ROUND(J344*1.21,2)</f>
        <v>0</v>
      </c>
      <c r="M344" s="13"/>
      <c r="N344" s="2"/>
      <c r="O344" s="2"/>
      <c r="P344" s="2"/>
      <c r="Q344" s="40">
        <f>IF(ISNUMBER(K344),IF(H344&gt;0,IF(I344&gt;0,J344,0),0),0)</f>
        <v>0</v>
      </c>
      <c r="R344" s="9">
        <f>IF(ISNUMBER(K344)=FALSE,J344,0)</f>
        <v>0</v>
      </c>
    </row>
    <row r="345">
      <c r="A345" s="10"/>
      <c r="B345" s="56" t="s">
        <v>47</v>
      </c>
      <c r="C345" s="1"/>
      <c r="D345" s="1"/>
      <c r="E345" s="57" t="s">
        <v>338</v>
      </c>
      <c r="F345" s="1"/>
      <c r="G345" s="1"/>
      <c r="H345" s="47"/>
      <c r="I345" s="1"/>
      <c r="J345" s="47"/>
      <c r="K345" s="1"/>
      <c r="L345" s="1"/>
      <c r="M345" s="13"/>
      <c r="N345" s="2"/>
      <c r="O345" s="2"/>
      <c r="P345" s="2"/>
      <c r="Q345" s="2"/>
    </row>
    <row r="346">
      <c r="A346" s="10"/>
      <c r="B346" s="56" t="s">
        <v>49</v>
      </c>
      <c r="C346" s="1"/>
      <c r="D346" s="1"/>
      <c r="E346" s="57" t="s">
        <v>339</v>
      </c>
      <c r="F346" s="1"/>
      <c r="G346" s="1"/>
      <c r="H346" s="47"/>
      <c r="I346" s="1"/>
      <c r="J346" s="47"/>
      <c r="K346" s="1"/>
      <c r="L346" s="1"/>
      <c r="M346" s="13"/>
      <c r="N346" s="2"/>
      <c r="O346" s="2"/>
      <c r="P346" s="2"/>
      <c r="Q346" s="2"/>
    </row>
    <row r="347">
      <c r="A347" s="10"/>
      <c r="B347" s="56" t="s">
        <v>51</v>
      </c>
      <c r="C347" s="1"/>
      <c r="D347" s="1"/>
      <c r="E347" s="57" t="s">
        <v>327</v>
      </c>
      <c r="F347" s="1"/>
      <c r="G347" s="1"/>
      <c r="H347" s="47"/>
      <c r="I347" s="1"/>
      <c r="J347" s="47"/>
      <c r="K347" s="1"/>
      <c r="L347" s="1"/>
      <c r="M347" s="13"/>
      <c r="N347" s="2"/>
      <c r="O347" s="2"/>
      <c r="P347" s="2"/>
      <c r="Q347" s="2"/>
    </row>
    <row r="348">
      <c r="A348" s="10"/>
      <c r="B348" s="56" t="s">
        <v>53</v>
      </c>
      <c r="C348" s="1"/>
      <c r="D348" s="1"/>
      <c r="E348" s="57" t="s">
        <v>54</v>
      </c>
      <c r="F348" s="1"/>
      <c r="G348" s="1"/>
      <c r="H348" s="47"/>
      <c r="I348" s="1"/>
      <c r="J348" s="47"/>
      <c r="K348" s="1"/>
      <c r="L348" s="1"/>
      <c r="M348" s="13"/>
      <c r="N348" s="2"/>
      <c r="O348" s="2"/>
      <c r="P348" s="2"/>
      <c r="Q348" s="2"/>
    </row>
    <row r="349" thickBot="1">
      <c r="A349" s="10"/>
      <c r="B349" s="58" t="s">
        <v>55</v>
      </c>
      <c r="C349" s="31"/>
      <c r="D349" s="31"/>
      <c r="E349" s="29"/>
      <c r="F349" s="31"/>
      <c r="G349" s="31"/>
      <c r="H349" s="59"/>
      <c r="I349" s="31"/>
      <c r="J349" s="59"/>
      <c r="K349" s="31"/>
      <c r="L349" s="31"/>
      <c r="M349" s="13"/>
      <c r="N349" s="2"/>
      <c r="O349" s="2"/>
      <c r="P349" s="2"/>
      <c r="Q349" s="2"/>
    </row>
    <row r="350" thickTop="1">
      <c r="A350" s="10"/>
      <c r="B350" s="48">
        <v>51</v>
      </c>
      <c r="C350" s="49" t="s">
        <v>340</v>
      </c>
      <c r="D350" s="49" t="s">
        <v>7</v>
      </c>
      <c r="E350" s="49" t="s">
        <v>341</v>
      </c>
      <c r="F350" s="49" t="s">
        <v>7</v>
      </c>
      <c r="G350" s="50" t="s">
        <v>96</v>
      </c>
      <c r="H350" s="60">
        <v>291.64999999999998</v>
      </c>
      <c r="I350" s="61">
        <v>0</v>
      </c>
      <c r="J350" s="62">
        <f>ROUND(H350*I350,2)</f>
        <v>0</v>
      </c>
      <c r="K350" s="63">
        <v>0.20999999999999999</v>
      </c>
      <c r="L350" s="64">
        <f>ROUND(J350*1.21,2)</f>
        <v>0</v>
      </c>
      <c r="M350" s="13"/>
      <c r="N350" s="2"/>
      <c r="O350" s="2"/>
      <c r="P350" s="2"/>
      <c r="Q350" s="40">
        <f>IF(ISNUMBER(K350),IF(H350&gt;0,IF(I350&gt;0,J350,0),0),0)</f>
        <v>0</v>
      </c>
      <c r="R350" s="9">
        <f>IF(ISNUMBER(K350)=FALSE,J350,0)</f>
        <v>0</v>
      </c>
    </row>
    <row r="351">
      <c r="A351" s="10"/>
      <c r="B351" s="56" t="s">
        <v>47</v>
      </c>
      <c r="C351" s="1"/>
      <c r="D351" s="1"/>
      <c r="E351" s="57" t="s">
        <v>7</v>
      </c>
      <c r="F351" s="1"/>
      <c r="G351" s="1"/>
      <c r="H351" s="47"/>
      <c r="I351" s="1"/>
      <c r="J351" s="47"/>
      <c r="K351" s="1"/>
      <c r="L351" s="1"/>
      <c r="M351" s="13"/>
      <c r="N351" s="2"/>
      <c r="O351" s="2"/>
      <c r="P351" s="2"/>
      <c r="Q351" s="2"/>
    </row>
    <row r="352">
      <c r="A352" s="10"/>
      <c r="B352" s="56" t="s">
        <v>49</v>
      </c>
      <c r="C352" s="1"/>
      <c r="D352" s="1"/>
      <c r="E352" s="57" t="s">
        <v>342</v>
      </c>
      <c r="F352" s="1"/>
      <c r="G352" s="1"/>
      <c r="H352" s="47"/>
      <c r="I352" s="1"/>
      <c r="J352" s="47"/>
      <c r="K352" s="1"/>
      <c r="L352" s="1"/>
      <c r="M352" s="13"/>
      <c r="N352" s="2"/>
      <c r="O352" s="2"/>
      <c r="P352" s="2"/>
      <c r="Q352" s="2"/>
    </row>
    <row r="353">
      <c r="A353" s="10"/>
      <c r="B353" s="56" t="s">
        <v>51</v>
      </c>
      <c r="C353" s="1"/>
      <c r="D353" s="1"/>
      <c r="E353" s="57" t="s">
        <v>343</v>
      </c>
      <c r="F353" s="1"/>
      <c r="G353" s="1"/>
      <c r="H353" s="47"/>
      <c r="I353" s="1"/>
      <c r="J353" s="47"/>
      <c r="K353" s="1"/>
      <c r="L353" s="1"/>
      <c r="M353" s="13"/>
      <c r="N353" s="2"/>
      <c r="O353" s="2"/>
      <c r="P353" s="2"/>
      <c r="Q353" s="2"/>
    </row>
    <row r="354">
      <c r="A354" s="10"/>
      <c r="B354" s="56" t="s">
        <v>53</v>
      </c>
      <c r="C354" s="1"/>
      <c r="D354" s="1"/>
      <c r="E354" s="57" t="s">
        <v>54</v>
      </c>
      <c r="F354" s="1"/>
      <c r="G354" s="1"/>
      <c r="H354" s="47"/>
      <c r="I354" s="1"/>
      <c r="J354" s="47"/>
      <c r="K354" s="1"/>
      <c r="L354" s="1"/>
      <c r="M354" s="13"/>
      <c r="N354" s="2"/>
      <c r="O354" s="2"/>
      <c r="P354" s="2"/>
      <c r="Q354" s="2"/>
    </row>
    <row r="355" thickBot="1">
      <c r="A355" s="10"/>
      <c r="B355" s="58" t="s">
        <v>55</v>
      </c>
      <c r="C355" s="31"/>
      <c r="D355" s="31"/>
      <c r="E355" s="29"/>
      <c r="F355" s="31"/>
      <c r="G355" s="31"/>
      <c r="H355" s="59"/>
      <c r="I355" s="31"/>
      <c r="J355" s="59"/>
      <c r="K355" s="31"/>
      <c r="L355" s="31"/>
      <c r="M355" s="13"/>
      <c r="N355" s="2"/>
      <c r="O355" s="2"/>
      <c r="P355" s="2"/>
      <c r="Q355" s="2"/>
    </row>
    <row r="356" thickTop="1" thickBot="1" ht="25" customHeight="1">
      <c r="A356" s="10"/>
      <c r="B356" s="1"/>
      <c r="C356" s="65">
        <v>5</v>
      </c>
      <c r="D356" s="1"/>
      <c r="E356" s="65" t="s">
        <v>89</v>
      </c>
      <c r="F356" s="1"/>
      <c r="G356" s="66" t="s">
        <v>82</v>
      </c>
      <c r="H356" s="67">
        <f>J296+J302+J308+J314+J320+J326+J332+J338+J344+J350</f>
        <v>0</v>
      </c>
      <c r="I356" s="66" t="s">
        <v>83</v>
      </c>
      <c r="J356" s="68">
        <f>(L356-H356)</f>
        <v>0</v>
      </c>
      <c r="K356" s="66" t="s">
        <v>84</v>
      </c>
      <c r="L356" s="69">
        <f>ROUND((J296+J302+J308+J314+J320+J326+J332+J338+J344+J350)*1.21,2)</f>
        <v>0</v>
      </c>
      <c r="M356" s="13"/>
      <c r="N356" s="2"/>
      <c r="O356" s="2"/>
      <c r="P356" s="2"/>
      <c r="Q356" s="40">
        <f>0+Q296+Q302+Q308+Q314+Q320+Q326+Q332+Q338+Q344+Q350</f>
        <v>0</v>
      </c>
      <c r="R356" s="9">
        <f>0+R296+R302+R308+R314+R320+R326+R332+R338+R344+R350</f>
        <v>0</v>
      </c>
      <c r="S356" s="70">
        <f>Q356*(1+J356)+R356</f>
        <v>0</v>
      </c>
    </row>
    <row r="357" thickTop="1" thickBot="1" ht="25" customHeight="1">
      <c r="A357" s="10"/>
      <c r="B357" s="71"/>
      <c r="C357" s="71"/>
      <c r="D357" s="71"/>
      <c r="E357" s="71"/>
      <c r="F357" s="71"/>
      <c r="G357" s="72" t="s">
        <v>85</v>
      </c>
      <c r="H357" s="73">
        <f>0+J296+J302+J308+J314+J320+J326+J332+J338+J344+J350</f>
        <v>0</v>
      </c>
      <c r="I357" s="72" t="s">
        <v>86</v>
      </c>
      <c r="J357" s="74">
        <f>0+J356</f>
        <v>0</v>
      </c>
      <c r="K357" s="72" t="s">
        <v>87</v>
      </c>
      <c r="L357" s="75">
        <f>0+L356</f>
        <v>0</v>
      </c>
      <c r="M357" s="13"/>
      <c r="N357" s="2"/>
      <c r="O357" s="2"/>
      <c r="P357" s="2"/>
      <c r="Q357" s="2"/>
    </row>
    <row r="358" ht="40" customHeight="1">
      <c r="A358" s="10"/>
      <c r="B358" s="78" t="s">
        <v>344</v>
      </c>
      <c r="C358" s="1"/>
      <c r="D358" s="1"/>
      <c r="E358" s="1"/>
      <c r="F358" s="1"/>
      <c r="G358" s="1"/>
      <c r="H358" s="47"/>
      <c r="I358" s="1"/>
      <c r="J358" s="47"/>
      <c r="K358" s="1"/>
      <c r="L358" s="1"/>
      <c r="M358" s="13"/>
      <c r="N358" s="2"/>
      <c r="O358" s="2"/>
      <c r="P358" s="2"/>
      <c r="Q358" s="2"/>
    </row>
    <row r="359">
      <c r="A359" s="10"/>
      <c r="B359" s="48">
        <v>52</v>
      </c>
      <c r="C359" s="49" t="s">
        <v>345</v>
      </c>
      <c r="D359" s="49" t="s">
        <v>7</v>
      </c>
      <c r="E359" s="49" t="s">
        <v>346</v>
      </c>
      <c r="F359" s="49" t="s">
        <v>7</v>
      </c>
      <c r="G359" s="50" t="s">
        <v>96</v>
      </c>
      <c r="H359" s="51">
        <v>403.19999999999999</v>
      </c>
      <c r="I359" s="52">
        <v>0</v>
      </c>
      <c r="J359" s="53">
        <f>ROUND(H359*I359,2)</f>
        <v>0</v>
      </c>
      <c r="K359" s="54">
        <v>0.20999999999999999</v>
      </c>
      <c r="L359" s="55">
        <f>ROUND(J359*1.21,2)</f>
        <v>0</v>
      </c>
      <c r="M359" s="13"/>
      <c r="N359" s="2"/>
      <c r="O359" s="2"/>
      <c r="P359" s="2"/>
      <c r="Q359" s="40">
        <f>IF(ISNUMBER(K359),IF(H359&gt;0,IF(I359&gt;0,J359,0),0),0)</f>
        <v>0</v>
      </c>
      <c r="R359" s="9">
        <f>IF(ISNUMBER(K359)=FALSE,J359,0)</f>
        <v>0</v>
      </c>
    </row>
    <row r="360">
      <c r="A360" s="10"/>
      <c r="B360" s="56" t="s">
        <v>47</v>
      </c>
      <c r="C360" s="1"/>
      <c r="D360" s="1"/>
      <c r="E360" s="57" t="s">
        <v>347</v>
      </c>
      <c r="F360" s="1"/>
      <c r="G360" s="1"/>
      <c r="H360" s="47"/>
      <c r="I360" s="1"/>
      <c r="J360" s="47"/>
      <c r="K360" s="1"/>
      <c r="L360" s="1"/>
      <c r="M360" s="13"/>
      <c r="N360" s="2"/>
      <c r="O360" s="2"/>
      <c r="P360" s="2"/>
      <c r="Q360" s="2"/>
    </row>
    <row r="361">
      <c r="A361" s="10"/>
      <c r="B361" s="56" t="s">
        <v>49</v>
      </c>
      <c r="C361" s="1"/>
      <c r="D361" s="1"/>
      <c r="E361" s="57" t="s">
        <v>348</v>
      </c>
      <c r="F361" s="1"/>
      <c r="G361" s="1"/>
      <c r="H361" s="47"/>
      <c r="I361" s="1"/>
      <c r="J361" s="47"/>
      <c r="K361" s="1"/>
      <c r="L361" s="1"/>
      <c r="M361" s="13"/>
      <c r="N361" s="2"/>
      <c r="O361" s="2"/>
      <c r="P361" s="2"/>
      <c r="Q361" s="2"/>
    </row>
    <row r="362">
      <c r="A362" s="10"/>
      <c r="B362" s="56" t="s">
        <v>51</v>
      </c>
      <c r="C362" s="1"/>
      <c r="D362" s="1"/>
      <c r="E362" s="57" t="s">
        <v>349</v>
      </c>
      <c r="F362" s="1"/>
      <c r="G362" s="1"/>
      <c r="H362" s="47"/>
      <c r="I362" s="1"/>
      <c r="J362" s="47"/>
      <c r="K362" s="1"/>
      <c r="L362" s="1"/>
      <c r="M362" s="13"/>
      <c r="N362" s="2"/>
      <c r="O362" s="2"/>
      <c r="P362" s="2"/>
      <c r="Q362" s="2"/>
    </row>
    <row r="363">
      <c r="A363" s="10"/>
      <c r="B363" s="56" t="s">
        <v>53</v>
      </c>
      <c r="C363" s="1"/>
      <c r="D363" s="1"/>
      <c r="E363" s="57" t="s">
        <v>54</v>
      </c>
      <c r="F363" s="1"/>
      <c r="G363" s="1"/>
      <c r="H363" s="47"/>
      <c r="I363" s="1"/>
      <c r="J363" s="47"/>
      <c r="K363" s="1"/>
      <c r="L363" s="1"/>
      <c r="M363" s="13"/>
      <c r="N363" s="2"/>
      <c r="O363" s="2"/>
      <c r="P363" s="2"/>
      <c r="Q363" s="2"/>
    </row>
    <row r="364" thickBot="1">
      <c r="A364" s="10"/>
      <c r="B364" s="58" t="s">
        <v>55</v>
      </c>
      <c r="C364" s="31"/>
      <c r="D364" s="31"/>
      <c r="E364" s="29"/>
      <c r="F364" s="31"/>
      <c r="G364" s="31"/>
      <c r="H364" s="59"/>
      <c r="I364" s="31"/>
      <c r="J364" s="59"/>
      <c r="K364" s="31"/>
      <c r="L364" s="31"/>
      <c r="M364" s="13"/>
      <c r="N364" s="2"/>
      <c r="O364" s="2"/>
      <c r="P364" s="2"/>
      <c r="Q364" s="2"/>
    </row>
    <row r="365" thickTop="1">
      <c r="A365" s="10"/>
      <c r="B365" s="48">
        <v>53</v>
      </c>
      <c r="C365" s="49" t="s">
        <v>350</v>
      </c>
      <c r="D365" s="49" t="s">
        <v>7</v>
      </c>
      <c r="E365" s="49" t="s">
        <v>351</v>
      </c>
      <c r="F365" s="49" t="s">
        <v>7</v>
      </c>
      <c r="G365" s="50" t="s">
        <v>96</v>
      </c>
      <c r="H365" s="60">
        <v>118.114</v>
      </c>
      <c r="I365" s="61">
        <v>0</v>
      </c>
      <c r="J365" s="62">
        <f>ROUND(H365*I365,2)</f>
        <v>0</v>
      </c>
      <c r="K365" s="63">
        <v>0.20999999999999999</v>
      </c>
      <c r="L365" s="64">
        <f>ROUND(J365*1.21,2)</f>
        <v>0</v>
      </c>
      <c r="M365" s="13"/>
      <c r="N365" s="2"/>
      <c r="O365" s="2"/>
      <c r="P365" s="2"/>
      <c r="Q365" s="40">
        <f>IF(ISNUMBER(K365),IF(H365&gt;0,IF(I365&gt;0,J365,0),0),0)</f>
        <v>0</v>
      </c>
      <c r="R365" s="9">
        <f>IF(ISNUMBER(K365)=FALSE,J365,0)</f>
        <v>0</v>
      </c>
    </row>
    <row r="366">
      <c r="A366" s="10"/>
      <c r="B366" s="56" t="s">
        <v>47</v>
      </c>
      <c r="C366" s="1"/>
      <c r="D366" s="1"/>
      <c r="E366" s="57" t="s">
        <v>347</v>
      </c>
      <c r="F366" s="1"/>
      <c r="G366" s="1"/>
      <c r="H366" s="47"/>
      <c r="I366" s="1"/>
      <c r="J366" s="47"/>
      <c r="K366" s="1"/>
      <c r="L366" s="1"/>
      <c r="M366" s="13"/>
      <c r="N366" s="2"/>
      <c r="O366" s="2"/>
      <c r="P366" s="2"/>
      <c r="Q366" s="2"/>
    </row>
    <row r="367">
      <c r="A367" s="10"/>
      <c r="B367" s="56" t="s">
        <v>49</v>
      </c>
      <c r="C367" s="1"/>
      <c r="D367" s="1"/>
      <c r="E367" s="57" t="s">
        <v>352</v>
      </c>
      <c r="F367" s="1"/>
      <c r="G367" s="1"/>
      <c r="H367" s="47"/>
      <c r="I367" s="1"/>
      <c r="J367" s="47"/>
      <c r="K367" s="1"/>
      <c r="L367" s="1"/>
      <c r="M367" s="13"/>
      <c r="N367" s="2"/>
      <c r="O367" s="2"/>
      <c r="P367" s="2"/>
      <c r="Q367" s="2"/>
    </row>
    <row r="368">
      <c r="A368" s="10"/>
      <c r="B368" s="56" t="s">
        <v>51</v>
      </c>
      <c r="C368" s="1"/>
      <c r="D368" s="1"/>
      <c r="E368" s="57" t="s">
        <v>349</v>
      </c>
      <c r="F368" s="1"/>
      <c r="G368" s="1"/>
      <c r="H368" s="47"/>
      <c r="I368" s="1"/>
      <c r="J368" s="47"/>
      <c r="K368" s="1"/>
      <c r="L368" s="1"/>
      <c r="M368" s="13"/>
      <c r="N368" s="2"/>
      <c r="O368" s="2"/>
      <c r="P368" s="2"/>
      <c r="Q368" s="2"/>
    </row>
    <row r="369">
      <c r="A369" s="10"/>
      <c r="B369" s="56" t="s">
        <v>53</v>
      </c>
      <c r="C369" s="1"/>
      <c r="D369" s="1"/>
      <c r="E369" s="57" t="s">
        <v>54</v>
      </c>
      <c r="F369" s="1"/>
      <c r="G369" s="1"/>
      <c r="H369" s="47"/>
      <c r="I369" s="1"/>
      <c r="J369" s="47"/>
      <c r="K369" s="1"/>
      <c r="L369" s="1"/>
      <c r="M369" s="13"/>
      <c r="N369" s="2"/>
      <c r="O369" s="2"/>
      <c r="P369" s="2"/>
      <c r="Q369" s="2"/>
    </row>
    <row r="370" thickBot="1">
      <c r="A370" s="10"/>
      <c r="B370" s="58" t="s">
        <v>55</v>
      </c>
      <c r="C370" s="31"/>
      <c r="D370" s="31"/>
      <c r="E370" s="29"/>
      <c r="F370" s="31"/>
      <c r="G370" s="31"/>
      <c r="H370" s="59"/>
      <c r="I370" s="31"/>
      <c r="J370" s="59"/>
      <c r="K370" s="31"/>
      <c r="L370" s="31"/>
      <c r="M370" s="13"/>
      <c r="N370" s="2"/>
      <c r="O370" s="2"/>
      <c r="P370" s="2"/>
      <c r="Q370" s="2"/>
    </row>
    <row r="371" thickTop="1">
      <c r="A371" s="10"/>
      <c r="B371" s="48">
        <v>54</v>
      </c>
      <c r="C371" s="49" t="s">
        <v>353</v>
      </c>
      <c r="D371" s="49" t="s">
        <v>7</v>
      </c>
      <c r="E371" s="49" t="s">
        <v>354</v>
      </c>
      <c r="F371" s="49" t="s">
        <v>7</v>
      </c>
      <c r="G371" s="50" t="s">
        <v>96</v>
      </c>
      <c r="H371" s="60">
        <v>34.814</v>
      </c>
      <c r="I371" s="61">
        <v>0</v>
      </c>
      <c r="J371" s="62">
        <f>ROUND(H371*I371,2)</f>
        <v>0</v>
      </c>
      <c r="K371" s="63">
        <v>0.20999999999999999</v>
      </c>
      <c r="L371" s="64">
        <f>ROUND(J371*1.21,2)</f>
        <v>0</v>
      </c>
      <c r="M371" s="13"/>
      <c r="N371" s="2"/>
      <c r="O371" s="2"/>
      <c r="P371" s="2"/>
      <c r="Q371" s="40">
        <f>IF(ISNUMBER(K371),IF(H371&gt;0,IF(I371&gt;0,J371,0),0),0)</f>
        <v>0</v>
      </c>
      <c r="R371" s="9">
        <f>IF(ISNUMBER(K371)=FALSE,J371,0)</f>
        <v>0</v>
      </c>
    </row>
    <row r="372">
      <c r="A372" s="10"/>
      <c r="B372" s="56" t="s">
        <v>47</v>
      </c>
      <c r="C372" s="1"/>
      <c r="D372" s="1"/>
      <c r="E372" s="57" t="s">
        <v>355</v>
      </c>
      <c r="F372" s="1"/>
      <c r="G372" s="1"/>
      <c r="H372" s="47"/>
      <c r="I372" s="1"/>
      <c r="J372" s="47"/>
      <c r="K372" s="1"/>
      <c r="L372" s="1"/>
      <c r="M372" s="13"/>
      <c r="N372" s="2"/>
      <c r="O372" s="2"/>
      <c r="P372" s="2"/>
      <c r="Q372" s="2"/>
    </row>
    <row r="373">
      <c r="A373" s="10"/>
      <c r="B373" s="56" t="s">
        <v>49</v>
      </c>
      <c r="C373" s="1"/>
      <c r="D373" s="1"/>
      <c r="E373" s="57" t="s">
        <v>356</v>
      </c>
      <c r="F373" s="1"/>
      <c r="G373" s="1"/>
      <c r="H373" s="47"/>
      <c r="I373" s="1"/>
      <c r="J373" s="47"/>
      <c r="K373" s="1"/>
      <c r="L373" s="1"/>
      <c r="M373" s="13"/>
      <c r="N373" s="2"/>
      <c r="O373" s="2"/>
      <c r="P373" s="2"/>
      <c r="Q373" s="2"/>
    </row>
    <row r="374">
      <c r="A374" s="10"/>
      <c r="B374" s="56" t="s">
        <v>51</v>
      </c>
      <c r="C374" s="1"/>
      <c r="D374" s="1"/>
      <c r="E374" s="57" t="s">
        <v>349</v>
      </c>
      <c r="F374" s="1"/>
      <c r="G374" s="1"/>
      <c r="H374" s="47"/>
      <c r="I374" s="1"/>
      <c r="J374" s="47"/>
      <c r="K374" s="1"/>
      <c r="L374" s="1"/>
      <c r="M374" s="13"/>
      <c r="N374" s="2"/>
      <c r="O374" s="2"/>
      <c r="P374" s="2"/>
      <c r="Q374" s="2"/>
    </row>
    <row r="375">
      <c r="A375" s="10"/>
      <c r="B375" s="56" t="s">
        <v>53</v>
      </c>
      <c r="C375" s="1"/>
      <c r="D375" s="1"/>
      <c r="E375" s="57" t="s">
        <v>54</v>
      </c>
      <c r="F375" s="1"/>
      <c r="G375" s="1"/>
      <c r="H375" s="47"/>
      <c r="I375" s="1"/>
      <c r="J375" s="47"/>
      <c r="K375" s="1"/>
      <c r="L375" s="1"/>
      <c r="M375" s="13"/>
      <c r="N375" s="2"/>
      <c r="O375" s="2"/>
      <c r="P375" s="2"/>
      <c r="Q375" s="2"/>
    </row>
    <row r="376" thickBot="1">
      <c r="A376" s="10"/>
      <c r="B376" s="58" t="s">
        <v>55</v>
      </c>
      <c r="C376" s="31"/>
      <c r="D376" s="31"/>
      <c r="E376" s="29"/>
      <c r="F376" s="31"/>
      <c r="G376" s="31"/>
      <c r="H376" s="59"/>
      <c r="I376" s="31"/>
      <c r="J376" s="59"/>
      <c r="K376" s="31"/>
      <c r="L376" s="31"/>
      <c r="M376" s="13"/>
      <c r="N376" s="2"/>
      <c r="O376" s="2"/>
      <c r="P376" s="2"/>
      <c r="Q376" s="2"/>
    </row>
    <row r="377" thickTop="1">
      <c r="A377" s="10"/>
      <c r="B377" s="48">
        <v>55</v>
      </c>
      <c r="C377" s="49" t="s">
        <v>357</v>
      </c>
      <c r="D377" s="49" t="s">
        <v>7</v>
      </c>
      <c r="E377" s="49" t="s">
        <v>358</v>
      </c>
      <c r="F377" s="49" t="s">
        <v>7</v>
      </c>
      <c r="G377" s="50" t="s">
        <v>96</v>
      </c>
      <c r="H377" s="60">
        <v>49.893000000000001</v>
      </c>
      <c r="I377" s="61">
        <v>0</v>
      </c>
      <c r="J377" s="62">
        <f>ROUND(H377*I377,2)</f>
        <v>0</v>
      </c>
      <c r="K377" s="63">
        <v>0.20999999999999999</v>
      </c>
      <c r="L377" s="64">
        <f>ROUND(J377*1.21,2)</f>
        <v>0</v>
      </c>
      <c r="M377" s="13"/>
      <c r="N377" s="2"/>
      <c r="O377" s="2"/>
      <c r="P377" s="2"/>
      <c r="Q377" s="40">
        <f>IF(ISNUMBER(K377),IF(H377&gt;0,IF(I377&gt;0,J377,0),0),0)</f>
        <v>0</v>
      </c>
      <c r="R377" s="9">
        <f>IF(ISNUMBER(K377)=FALSE,J377,0)</f>
        <v>0</v>
      </c>
    </row>
    <row r="378">
      <c r="A378" s="10"/>
      <c r="B378" s="56" t="s">
        <v>47</v>
      </c>
      <c r="C378" s="1"/>
      <c r="D378" s="1"/>
      <c r="E378" s="57" t="s">
        <v>355</v>
      </c>
      <c r="F378" s="1"/>
      <c r="G378" s="1"/>
      <c r="H378" s="47"/>
      <c r="I378" s="1"/>
      <c r="J378" s="47"/>
      <c r="K378" s="1"/>
      <c r="L378" s="1"/>
      <c r="M378" s="13"/>
      <c r="N378" s="2"/>
      <c r="O378" s="2"/>
      <c r="P378" s="2"/>
      <c r="Q378" s="2"/>
    </row>
    <row r="379">
      <c r="A379" s="10"/>
      <c r="B379" s="56" t="s">
        <v>49</v>
      </c>
      <c r="C379" s="1"/>
      <c r="D379" s="1"/>
      <c r="E379" s="57" t="s">
        <v>359</v>
      </c>
      <c r="F379" s="1"/>
      <c r="G379" s="1"/>
      <c r="H379" s="47"/>
      <c r="I379" s="1"/>
      <c r="J379" s="47"/>
      <c r="K379" s="1"/>
      <c r="L379" s="1"/>
      <c r="M379" s="13"/>
      <c r="N379" s="2"/>
      <c r="O379" s="2"/>
      <c r="P379" s="2"/>
      <c r="Q379" s="2"/>
    </row>
    <row r="380">
      <c r="A380" s="10"/>
      <c r="B380" s="56" t="s">
        <v>51</v>
      </c>
      <c r="C380" s="1"/>
      <c r="D380" s="1"/>
      <c r="E380" s="57" t="s">
        <v>349</v>
      </c>
      <c r="F380" s="1"/>
      <c r="G380" s="1"/>
      <c r="H380" s="47"/>
      <c r="I380" s="1"/>
      <c r="J380" s="47"/>
      <c r="K380" s="1"/>
      <c r="L380" s="1"/>
      <c r="M380" s="13"/>
      <c r="N380" s="2"/>
      <c r="O380" s="2"/>
      <c r="P380" s="2"/>
      <c r="Q380" s="2"/>
    </row>
    <row r="381">
      <c r="A381" s="10"/>
      <c r="B381" s="56" t="s">
        <v>53</v>
      </c>
      <c r="C381" s="1"/>
      <c r="D381" s="1"/>
      <c r="E381" s="57" t="s">
        <v>54</v>
      </c>
      <c r="F381" s="1"/>
      <c r="G381" s="1"/>
      <c r="H381" s="47"/>
      <c r="I381" s="1"/>
      <c r="J381" s="47"/>
      <c r="K381" s="1"/>
      <c r="L381" s="1"/>
      <c r="M381" s="13"/>
      <c r="N381" s="2"/>
      <c r="O381" s="2"/>
      <c r="P381" s="2"/>
      <c r="Q381" s="2"/>
    </row>
    <row r="382" thickBot="1">
      <c r="A382" s="10"/>
      <c r="B382" s="58" t="s">
        <v>55</v>
      </c>
      <c r="C382" s="31"/>
      <c r="D382" s="31"/>
      <c r="E382" s="29"/>
      <c r="F382" s="31"/>
      <c r="G382" s="31"/>
      <c r="H382" s="59"/>
      <c r="I382" s="31"/>
      <c r="J382" s="59"/>
      <c r="K382" s="31"/>
      <c r="L382" s="31"/>
      <c r="M382" s="13"/>
      <c r="N382" s="2"/>
      <c r="O382" s="2"/>
      <c r="P382" s="2"/>
      <c r="Q382" s="2"/>
    </row>
    <row r="383" thickTop="1">
      <c r="A383" s="10"/>
      <c r="B383" s="48">
        <v>56</v>
      </c>
      <c r="C383" s="49" t="s">
        <v>360</v>
      </c>
      <c r="D383" s="49" t="s">
        <v>7</v>
      </c>
      <c r="E383" s="49" t="s">
        <v>361</v>
      </c>
      <c r="F383" s="49" t="s">
        <v>7</v>
      </c>
      <c r="G383" s="50" t="s">
        <v>96</v>
      </c>
      <c r="H383" s="60">
        <v>2.8100000000000001</v>
      </c>
      <c r="I383" s="61">
        <v>0</v>
      </c>
      <c r="J383" s="62">
        <f>ROUND(H383*I383,2)</f>
        <v>0</v>
      </c>
      <c r="K383" s="63">
        <v>0.20999999999999999</v>
      </c>
      <c r="L383" s="64">
        <f>ROUND(J383*1.21,2)</f>
        <v>0</v>
      </c>
      <c r="M383" s="13"/>
      <c r="N383" s="2"/>
      <c r="O383" s="2"/>
      <c r="P383" s="2"/>
      <c r="Q383" s="40">
        <f>IF(ISNUMBER(K383),IF(H383&gt;0,IF(I383&gt;0,J383,0),0),0)</f>
        <v>0</v>
      </c>
      <c r="R383" s="9">
        <f>IF(ISNUMBER(K383)=FALSE,J383,0)</f>
        <v>0</v>
      </c>
    </row>
    <row r="384">
      <c r="A384" s="10"/>
      <c r="B384" s="56" t="s">
        <v>47</v>
      </c>
      <c r="C384" s="1"/>
      <c r="D384" s="1"/>
      <c r="E384" s="57" t="s">
        <v>347</v>
      </c>
      <c r="F384" s="1"/>
      <c r="G384" s="1"/>
      <c r="H384" s="47"/>
      <c r="I384" s="1"/>
      <c r="J384" s="47"/>
      <c r="K384" s="1"/>
      <c r="L384" s="1"/>
      <c r="M384" s="13"/>
      <c r="N384" s="2"/>
      <c r="O384" s="2"/>
      <c r="P384" s="2"/>
      <c r="Q384" s="2"/>
    </row>
    <row r="385">
      <c r="A385" s="10"/>
      <c r="B385" s="56" t="s">
        <v>49</v>
      </c>
      <c r="C385" s="1"/>
      <c r="D385" s="1"/>
      <c r="E385" s="57" t="s">
        <v>362</v>
      </c>
      <c r="F385" s="1"/>
      <c r="G385" s="1"/>
      <c r="H385" s="47"/>
      <c r="I385" s="1"/>
      <c r="J385" s="47"/>
      <c r="K385" s="1"/>
      <c r="L385" s="1"/>
      <c r="M385" s="13"/>
      <c r="N385" s="2"/>
      <c r="O385" s="2"/>
      <c r="P385" s="2"/>
      <c r="Q385" s="2"/>
    </row>
    <row r="386">
      <c r="A386" s="10"/>
      <c r="B386" s="56" t="s">
        <v>51</v>
      </c>
      <c r="C386" s="1"/>
      <c r="D386" s="1"/>
      <c r="E386" s="57" t="s">
        <v>349</v>
      </c>
      <c r="F386" s="1"/>
      <c r="G386" s="1"/>
      <c r="H386" s="47"/>
      <c r="I386" s="1"/>
      <c r="J386" s="47"/>
      <c r="K386" s="1"/>
      <c r="L386" s="1"/>
      <c r="M386" s="13"/>
      <c r="N386" s="2"/>
      <c r="O386" s="2"/>
      <c r="P386" s="2"/>
      <c r="Q386" s="2"/>
    </row>
    <row r="387">
      <c r="A387" s="10"/>
      <c r="B387" s="56" t="s">
        <v>53</v>
      </c>
      <c r="C387" s="1"/>
      <c r="D387" s="1"/>
      <c r="E387" s="57" t="s">
        <v>54</v>
      </c>
      <c r="F387" s="1"/>
      <c r="G387" s="1"/>
      <c r="H387" s="47"/>
      <c r="I387" s="1"/>
      <c r="J387" s="47"/>
      <c r="K387" s="1"/>
      <c r="L387" s="1"/>
      <c r="M387" s="13"/>
      <c r="N387" s="2"/>
      <c r="O387" s="2"/>
      <c r="P387" s="2"/>
      <c r="Q387" s="2"/>
    </row>
    <row r="388" thickBot="1">
      <c r="A388" s="10"/>
      <c r="B388" s="58" t="s">
        <v>55</v>
      </c>
      <c r="C388" s="31"/>
      <c r="D388" s="31"/>
      <c r="E388" s="29"/>
      <c r="F388" s="31"/>
      <c r="G388" s="31"/>
      <c r="H388" s="59"/>
      <c r="I388" s="31"/>
      <c r="J388" s="59"/>
      <c r="K388" s="31"/>
      <c r="L388" s="31"/>
      <c r="M388" s="13"/>
      <c r="N388" s="2"/>
      <c r="O388" s="2"/>
      <c r="P388" s="2"/>
      <c r="Q388" s="2"/>
    </row>
    <row r="389" thickTop="1">
      <c r="A389" s="10"/>
      <c r="B389" s="48">
        <v>57</v>
      </c>
      <c r="C389" s="49" t="s">
        <v>363</v>
      </c>
      <c r="D389" s="49" t="s">
        <v>7</v>
      </c>
      <c r="E389" s="49" t="s">
        <v>364</v>
      </c>
      <c r="F389" s="49" t="s">
        <v>7</v>
      </c>
      <c r="G389" s="50" t="s">
        <v>96</v>
      </c>
      <c r="H389" s="60">
        <v>25.289999999999999</v>
      </c>
      <c r="I389" s="61">
        <v>0</v>
      </c>
      <c r="J389" s="62">
        <f>ROUND(H389*I389,2)</f>
        <v>0</v>
      </c>
      <c r="K389" s="63">
        <v>0.20999999999999999</v>
      </c>
      <c r="L389" s="64">
        <f>ROUND(J389*1.21,2)</f>
        <v>0</v>
      </c>
      <c r="M389" s="13"/>
      <c r="N389" s="2"/>
      <c r="O389" s="2"/>
      <c r="P389" s="2"/>
      <c r="Q389" s="40">
        <f>IF(ISNUMBER(K389),IF(H389&gt;0,IF(I389&gt;0,J389,0),0),0)</f>
        <v>0</v>
      </c>
      <c r="R389" s="9">
        <f>IF(ISNUMBER(K389)=FALSE,J389,0)</f>
        <v>0</v>
      </c>
    </row>
    <row r="390">
      <c r="A390" s="10"/>
      <c r="B390" s="56" t="s">
        <v>47</v>
      </c>
      <c r="C390" s="1"/>
      <c r="D390" s="1"/>
      <c r="E390" s="57" t="s">
        <v>365</v>
      </c>
      <c r="F390" s="1"/>
      <c r="G390" s="1"/>
      <c r="H390" s="47"/>
      <c r="I390" s="1"/>
      <c r="J390" s="47"/>
      <c r="K390" s="1"/>
      <c r="L390" s="1"/>
      <c r="M390" s="13"/>
      <c r="N390" s="2"/>
      <c r="O390" s="2"/>
      <c r="P390" s="2"/>
      <c r="Q390" s="2"/>
    </row>
    <row r="391">
      <c r="A391" s="10"/>
      <c r="B391" s="56" t="s">
        <v>49</v>
      </c>
      <c r="C391" s="1"/>
      <c r="D391" s="1"/>
      <c r="E391" s="57" t="s">
        <v>366</v>
      </c>
      <c r="F391" s="1"/>
      <c r="G391" s="1"/>
      <c r="H391" s="47"/>
      <c r="I391" s="1"/>
      <c r="J391" s="47"/>
      <c r="K391" s="1"/>
      <c r="L391" s="1"/>
      <c r="M391" s="13"/>
      <c r="N391" s="2"/>
      <c r="O391" s="2"/>
      <c r="P391" s="2"/>
      <c r="Q391" s="2"/>
    </row>
    <row r="392">
      <c r="A392" s="10"/>
      <c r="B392" s="56" t="s">
        <v>51</v>
      </c>
      <c r="C392" s="1"/>
      <c r="D392" s="1"/>
      <c r="E392" s="57" t="s">
        <v>349</v>
      </c>
      <c r="F392" s="1"/>
      <c r="G392" s="1"/>
      <c r="H392" s="47"/>
      <c r="I392" s="1"/>
      <c r="J392" s="47"/>
      <c r="K392" s="1"/>
      <c r="L392" s="1"/>
      <c r="M392" s="13"/>
      <c r="N392" s="2"/>
      <c r="O392" s="2"/>
      <c r="P392" s="2"/>
      <c r="Q392" s="2"/>
    </row>
    <row r="393">
      <c r="A393" s="10"/>
      <c r="B393" s="56" t="s">
        <v>53</v>
      </c>
      <c r="C393" s="1"/>
      <c r="D393" s="1"/>
      <c r="E393" s="57" t="s">
        <v>54</v>
      </c>
      <c r="F393" s="1"/>
      <c r="G393" s="1"/>
      <c r="H393" s="47"/>
      <c r="I393" s="1"/>
      <c r="J393" s="47"/>
      <c r="K393" s="1"/>
      <c r="L393" s="1"/>
      <c r="M393" s="13"/>
      <c r="N393" s="2"/>
      <c r="O393" s="2"/>
      <c r="P393" s="2"/>
      <c r="Q393" s="2"/>
    </row>
    <row r="394" thickBot="1">
      <c r="A394" s="10"/>
      <c r="B394" s="58" t="s">
        <v>55</v>
      </c>
      <c r="C394" s="31"/>
      <c r="D394" s="31"/>
      <c r="E394" s="29"/>
      <c r="F394" s="31"/>
      <c r="G394" s="31"/>
      <c r="H394" s="59"/>
      <c r="I394" s="31"/>
      <c r="J394" s="59"/>
      <c r="K394" s="31"/>
      <c r="L394" s="31"/>
      <c r="M394" s="13"/>
      <c r="N394" s="2"/>
      <c r="O394" s="2"/>
      <c r="P394" s="2"/>
      <c r="Q394" s="2"/>
    </row>
    <row r="395" thickTop="1">
      <c r="A395" s="10"/>
      <c r="B395" s="48">
        <v>58</v>
      </c>
      <c r="C395" s="49" t="s">
        <v>367</v>
      </c>
      <c r="D395" s="49" t="s">
        <v>7</v>
      </c>
      <c r="E395" s="49" t="s">
        <v>368</v>
      </c>
      <c r="F395" s="49" t="s">
        <v>7</v>
      </c>
      <c r="G395" s="50" t="s">
        <v>96</v>
      </c>
      <c r="H395" s="60">
        <v>256</v>
      </c>
      <c r="I395" s="61">
        <v>0</v>
      </c>
      <c r="J395" s="62">
        <f>ROUND(H395*I395,2)</f>
        <v>0</v>
      </c>
      <c r="K395" s="63">
        <v>0.20999999999999999</v>
      </c>
      <c r="L395" s="64">
        <f>ROUND(J395*1.21,2)</f>
        <v>0</v>
      </c>
      <c r="M395" s="13"/>
      <c r="N395" s="2"/>
      <c r="O395" s="2"/>
      <c r="P395" s="2"/>
      <c r="Q395" s="40">
        <f>IF(ISNUMBER(K395),IF(H395&gt;0,IF(I395&gt;0,J395,0),0),0)</f>
        <v>0</v>
      </c>
      <c r="R395" s="9">
        <f>IF(ISNUMBER(K395)=FALSE,J395,0)</f>
        <v>0</v>
      </c>
    </row>
    <row r="396">
      <c r="A396" s="10"/>
      <c r="B396" s="56" t="s">
        <v>47</v>
      </c>
      <c r="C396" s="1"/>
      <c r="D396" s="1"/>
      <c r="E396" s="57" t="s">
        <v>365</v>
      </c>
      <c r="F396" s="1"/>
      <c r="G396" s="1"/>
      <c r="H396" s="47"/>
      <c r="I396" s="1"/>
      <c r="J396" s="47"/>
      <c r="K396" s="1"/>
      <c r="L396" s="1"/>
      <c r="M396" s="13"/>
      <c r="N396" s="2"/>
      <c r="O396" s="2"/>
      <c r="P396" s="2"/>
      <c r="Q396" s="2"/>
    </row>
    <row r="397">
      <c r="A397" s="10"/>
      <c r="B397" s="56" t="s">
        <v>49</v>
      </c>
      <c r="C397" s="1"/>
      <c r="D397" s="1"/>
      <c r="E397" s="57" t="s">
        <v>369</v>
      </c>
      <c r="F397" s="1"/>
      <c r="G397" s="1"/>
      <c r="H397" s="47"/>
      <c r="I397" s="1"/>
      <c r="J397" s="47"/>
      <c r="K397" s="1"/>
      <c r="L397" s="1"/>
      <c r="M397" s="13"/>
      <c r="N397" s="2"/>
      <c r="O397" s="2"/>
      <c r="P397" s="2"/>
      <c r="Q397" s="2"/>
    </row>
    <row r="398">
      <c r="A398" s="10"/>
      <c r="B398" s="56" t="s">
        <v>51</v>
      </c>
      <c r="C398" s="1"/>
      <c r="D398" s="1"/>
      <c r="E398" s="57" t="s">
        <v>349</v>
      </c>
      <c r="F398" s="1"/>
      <c r="G398" s="1"/>
      <c r="H398" s="47"/>
      <c r="I398" s="1"/>
      <c r="J398" s="47"/>
      <c r="K398" s="1"/>
      <c r="L398" s="1"/>
      <c r="M398" s="13"/>
      <c r="N398" s="2"/>
      <c r="O398" s="2"/>
      <c r="P398" s="2"/>
      <c r="Q398" s="2"/>
    </row>
    <row r="399">
      <c r="A399" s="10"/>
      <c r="B399" s="56" t="s">
        <v>53</v>
      </c>
      <c r="C399" s="1"/>
      <c r="D399" s="1"/>
      <c r="E399" s="57" t="s">
        <v>54</v>
      </c>
      <c r="F399" s="1"/>
      <c r="G399" s="1"/>
      <c r="H399" s="47"/>
      <c r="I399" s="1"/>
      <c r="J399" s="47"/>
      <c r="K399" s="1"/>
      <c r="L399" s="1"/>
      <c r="M399" s="13"/>
      <c r="N399" s="2"/>
      <c r="O399" s="2"/>
      <c r="P399" s="2"/>
      <c r="Q399" s="2"/>
    </row>
    <row r="400" thickBot="1">
      <c r="A400" s="10"/>
      <c r="B400" s="58" t="s">
        <v>55</v>
      </c>
      <c r="C400" s="31"/>
      <c r="D400" s="31"/>
      <c r="E400" s="29"/>
      <c r="F400" s="31"/>
      <c r="G400" s="31"/>
      <c r="H400" s="59"/>
      <c r="I400" s="31"/>
      <c r="J400" s="59"/>
      <c r="K400" s="31"/>
      <c r="L400" s="31"/>
      <c r="M400" s="13"/>
      <c r="N400" s="2"/>
      <c r="O400" s="2"/>
      <c r="P400" s="2"/>
      <c r="Q400" s="2"/>
    </row>
    <row r="401" thickTop="1">
      <c r="A401" s="10"/>
      <c r="B401" s="48">
        <v>59</v>
      </c>
      <c r="C401" s="49" t="s">
        <v>370</v>
      </c>
      <c r="D401" s="49" t="s">
        <v>7</v>
      </c>
      <c r="E401" s="49" t="s">
        <v>371</v>
      </c>
      <c r="F401" s="49" t="s">
        <v>7</v>
      </c>
      <c r="G401" s="50" t="s">
        <v>96</v>
      </c>
      <c r="H401" s="60">
        <v>27.899999999999999</v>
      </c>
      <c r="I401" s="61">
        <v>0</v>
      </c>
      <c r="J401" s="62">
        <f>ROUND(H401*I401,2)</f>
        <v>0</v>
      </c>
      <c r="K401" s="63">
        <v>0.20999999999999999</v>
      </c>
      <c r="L401" s="64">
        <f>ROUND(J401*1.21,2)</f>
        <v>0</v>
      </c>
      <c r="M401" s="13"/>
      <c r="N401" s="2"/>
      <c r="O401" s="2"/>
      <c r="P401" s="2"/>
      <c r="Q401" s="40">
        <f>IF(ISNUMBER(K401),IF(H401&gt;0,IF(I401&gt;0,J401,0),0),0)</f>
        <v>0</v>
      </c>
      <c r="R401" s="9">
        <f>IF(ISNUMBER(K401)=FALSE,J401,0)</f>
        <v>0</v>
      </c>
    </row>
    <row r="402">
      <c r="A402" s="10"/>
      <c r="B402" s="56" t="s">
        <v>47</v>
      </c>
      <c r="C402" s="1"/>
      <c r="D402" s="1"/>
      <c r="E402" s="57" t="s">
        <v>365</v>
      </c>
      <c r="F402" s="1"/>
      <c r="G402" s="1"/>
      <c r="H402" s="47"/>
      <c r="I402" s="1"/>
      <c r="J402" s="47"/>
      <c r="K402" s="1"/>
      <c r="L402" s="1"/>
      <c r="M402" s="13"/>
      <c r="N402" s="2"/>
      <c r="O402" s="2"/>
      <c r="P402" s="2"/>
      <c r="Q402" s="2"/>
    </row>
    <row r="403">
      <c r="A403" s="10"/>
      <c r="B403" s="56" t="s">
        <v>49</v>
      </c>
      <c r="C403" s="1"/>
      <c r="D403" s="1"/>
      <c r="E403" s="57" t="s">
        <v>372</v>
      </c>
      <c r="F403" s="1"/>
      <c r="G403" s="1"/>
      <c r="H403" s="47"/>
      <c r="I403" s="1"/>
      <c r="J403" s="47"/>
      <c r="K403" s="1"/>
      <c r="L403" s="1"/>
      <c r="M403" s="13"/>
      <c r="N403" s="2"/>
      <c r="O403" s="2"/>
      <c r="P403" s="2"/>
      <c r="Q403" s="2"/>
    </row>
    <row r="404">
      <c r="A404" s="10"/>
      <c r="B404" s="56" t="s">
        <v>51</v>
      </c>
      <c r="C404" s="1"/>
      <c r="D404" s="1"/>
      <c r="E404" s="57" t="s">
        <v>349</v>
      </c>
      <c r="F404" s="1"/>
      <c r="G404" s="1"/>
      <c r="H404" s="47"/>
      <c r="I404" s="1"/>
      <c r="J404" s="47"/>
      <c r="K404" s="1"/>
      <c r="L404" s="1"/>
      <c r="M404" s="13"/>
      <c r="N404" s="2"/>
      <c r="O404" s="2"/>
      <c r="P404" s="2"/>
      <c r="Q404" s="2"/>
    </row>
    <row r="405">
      <c r="A405" s="10"/>
      <c r="B405" s="56" t="s">
        <v>53</v>
      </c>
      <c r="C405" s="1"/>
      <c r="D405" s="1"/>
      <c r="E405" s="57" t="s">
        <v>54</v>
      </c>
      <c r="F405" s="1"/>
      <c r="G405" s="1"/>
      <c r="H405" s="47"/>
      <c r="I405" s="1"/>
      <c r="J405" s="47"/>
      <c r="K405" s="1"/>
      <c r="L405" s="1"/>
      <c r="M405" s="13"/>
      <c r="N405" s="2"/>
      <c r="O405" s="2"/>
      <c r="P405" s="2"/>
      <c r="Q405" s="2"/>
    </row>
    <row r="406" thickBot="1">
      <c r="A406" s="10"/>
      <c r="B406" s="58" t="s">
        <v>55</v>
      </c>
      <c r="C406" s="31"/>
      <c r="D406" s="31"/>
      <c r="E406" s="29"/>
      <c r="F406" s="31"/>
      <c r="G406" s="31"/>
      <c r="H406" s="59"/>
      <c r="I406" s="31"/>
      <c r="J406" s="59"/>
      <c r="K406" s="31"/>
      <c r="L406" s="31"/>
      <c r="M406" s="13"/>
      <c r="N406" s="2"/>
      <c r="O406" s="2"/>
      <c r="P406" s="2"/>
      <c r="Q406" s="2"/>
    </row>
    <row r="407" thickTop="1">
      <c r="A407" s="10"/>
      <c r="B407" s="48">
        <v>60</v>
      </c>
      <c r="C407" s="49" t="s">
        <v>373</v>
      </c>
      <c r="D407" s="49" t="s">
        <v>7</v>
      </c>
      <c r="E407" s="49" t="s">
        <v>374</v>
      </c>
      <c r="F407" s="49" t="s">
        <v>7</v>
      </c>
      <c r="G407" s="50" t="s">
        <v>96</v>
      </c>
      <c r="H407" s="60">
        <v>31</v>
      </c>
      <c r="I407" s="61">
        <v>0</v>
      </c>
      <c r="J407" s="62">
        <f>ROUND(H407*I407,2)</f>
        <v>0</v>
      </c>
      <c r="K407" s="63">
        <v>0.20999999999999999</v>
      </c>
      <c r="L407" s="64">
        <f>ROUND(J407*1.21,2)</f>
        <v>0</v>
      </c>
      <c r="M407" s="13"/>
      <c r="N407" s="2"/>
      <c r="O407" s="2"/>
      <c r="P407" s="2"/>
      <c r="Q407" s="40">
        <f>IF(ISNUMBER(K407),IF(H407&gt;0,IF(I407&gt;0,J407,0),0),0)</f>
        <v>0</v>
      </c>
      <c r="R407" s="9">
        <f>IF(ISNUMBER(K407)=FALSE,J407,0)</f>
        <v>0</v>
      </c>
    </row>
    <row r="408">
      <c r="A408" s="10"/>
      <c r="B408" s="56" t="s">
        <v>47</v>
      </c>
      <c r="C408" s="1"/>
      <c r="D408" s="1"/>
      <c r="E408" s="57" t="s">
        <v>365</v>
      </c>
      <c r="F408" s="1"/>
      <c r="G408" s="1"/>
      <c r="H408" s="47"/>
      <c r="I408" s="1"/>
      <c r="J408" s="47"/>
      <c r="K408" s="1"/>
      <c r="L408" s="1"/>
      <c r="M408" s="13"/>
      <c r="N408" s="2"/>
      <c r="O408" s="2"/>
      <c r="P408" s="2"/>
      <c r="Q408" s="2"/>
    </row>
    <row r="409">
      <c r="A409" s="10"/>
      <c r="B409" s="56" t="s">
        <v>49</v>
      </c>
      <c r="C409" s="1"/>
      <c r="D409" s="1"/>
      <c r="E409" s="57" t="s">
        <v>375</v>
      </c>
      <c r="F409" s="1"/>
      <c r="G409" s="1"/>
      <c r="H409" s="47"/>
      <c r="I409" s="1"/>
      <c r="J409" s="47"/>
      <c r="K409" s="1"/>
      <c r="L409" s="1"/>
      <c r="M409" s="13"/>
      <c r="N409" s="2"/>
      <c r="O409" s="2"/>
      <c r="P409" s="2"/>
      <c r="Q409" s="2"/>
    </row>
    <row r="410">
      <c r="A410" s="10"/>
      <c r="B410" s="56" t="s">
        <v>51</v>
      </c>
      <c r="C410" s="1"/>
      <c r="D410" s="1"/>
      <c r="E410" s="57" t="s">
        <v>349</v>
      </c>
      <c r="F410" s="1"/>
      <c r="G410" s="1"/>
      <c r="H410" s="47"/>
      <c r="I410" s="1"/>
      <c r="J410" s="47"/>
      <c r="K410" s="1"/>
      <c r="L410" s="1"/>
      <c r="M410" s="13"/>
      <c r="N410" s="2"/>
      <c r="O410" s="2"/>
      <c r="P410" s="2"/>
      <c r="Q410" s="2"/>
    </row>
    <row r="411">
      <c r="A411" s="10"/>
      <c r="B411" s="56" t="s">
        <v>53</v>
      </c>
      <c r="C411" s="1"/>
      <c r="D411" s="1"/>
      <c r="E411" s="57" t="s">
        <v>54</v>
      </c>
      <c r="F411" s="1"/>
      <c r="G411" s="1"/>
      <c r="H411" s="47"/>
      <c r="I411" s="1"/>
      <c r="J411" s="47"/>
      <c r="K411" s="1"/>
      <c r="L411" s="1"/>
      <c r="M411" s="13"/>
      <c r="N411" s="2"/>
      <c r="O411" s="2"/>
      <c r="P411" s="2"/>
      <c r="Q411" s="2"/>
    </row>
    <row r="412" thickBot="1">
      <c r="A412" s="10"/>
      <c r="B412" s="58" t="s">
        <v>55</v>
      </c>
      <c r="C412" s="31"/>
      <c r="D412" s="31"/>
      <c r="E412" s="29"/>
      <c r="F412" s="31"/>
      <c r="G412" s="31"/>
      <c r="H412" s="59"/>
      <c r="I412" s="31"/>
      <c r="J412" s="59"/>
      <c r="K412" s="31"/>
      <c r="L412" s="31"/>
      <c r="M412" s="13"/>
      <c r="N412" s="2"/>
      <c r="O412" s="2"/>
      <c r="P412" s="2"/>
      <c r="Q412" s="2"/>
    </row>
    <row r="413" thickTop="1">
      <c r="A413" s="10"/>
      <c r="B413" s="48">
        <v>61</v>
      </c>
      <c r="C413" s="49" t="s">
        <v>376</v>
      </c>
      <c r="D413" s="49" t="s">
        <v>7</v>
      </c>
      <c r="E413" s="49" t="s">
        <v>377</v>
      </c>
      <c r="F413" s="49" t="s">
        <v>7</v>
      </c>
      <c r="G413" s="50" t="s">
        <v>96</v>
      </c>
      <c r="H413" s="60">
        <v>426.072</v>
      </c>
      <c r="I413" s="61">
        <v>0</v>
      </c>
      <c r="J413" s="62">
        <f>ROUND(H413*I413,2)</f>
        <v>0</v>
      </c>
      <c r="K413" s="63">
        <v>0.20999999999999999</v>
      </c>
      <c r="L413" s="64">
        <f>ROUND(J413*1.21,2)</f>
        <v>0</v>
      </c>
      <c r="M413" s="13"/>
      <c r="N413" s="2"/>
      <c r="O413" s="2"/>
      <c r="P413" s="2"/>
      <c r="Q413" s="40">
        <f>IF(ISNUMBER(K413),IF(H413&gt;0,IF(I413&gt;0,J413,0),0),0)</f>
        <v>0</v>
      </c>
      <c r="R413" s="9">
        <f>IF(ISNUMBER(K413)=FALSE,J413,0)</f>
        <v>0</v>
      </c>
    </row>
    <row r="414">
      <c r="A414" s="10"/>
      <c r="B414" s="56" t="s">
        <v>47</v>
      </c>
      <c r="C414" s="1"/>
      <c r="D414" s="1"/>
      <c r="E414" s="57" t="s">
        <v>365</v>
      </c>
      <c r="F414" s="1"/>
      <c r="G414" s="1"/>
      <c r="H414" s="47"/>
      <c r="I414" s="1"/>
      <c r="J414" s="47"/>
      <c r="K414" s="1"/>
      <c r="L414" s="1"/>
      <c r="M414" s="13"/>
      <c r="N414" s="2"/>
      <c r="O414" s="2"/>
      <c r="P414" s="2"/>
      <c r="Q414" s="2"/>
    </row>
    <row r="415">
      <c r="A415" s="10"/>
      <c r="B415" s="56" t="s">
        <v>49</v>
      </c>
      <c r="C415" s="1"/>
      <c r="D415" s="1"/>
      <c r="E415" s="57" t="s">
        <v>378</v>
      </c>
      <c r="F415" s="1"/>
      <c r="G415" s="1"/>
      <c r="H415" s="47"/>
      <c r="I415" s="1"/>
      <c r="J415" s="47"/>
      <c r="K415" s="1"/>
      <c r="L415" s="1"/>
      <c r="M415" s="13"/>
      <c r="N415" s="2"/>
      <c r="O415" s="2"/>
      <c r="P415" s="2"/>
      <c r="Q415" s="2"/>
    </row>
    <row r="416">
      <c r="A416" s="10"/>
      <c r="B416" s="56" t="s">
        <v>51</v>
      </c>
      <c r="C416" s="1"/>
      <c r="D416" s="1"/>
      <c r="E416" s="57" t="s">
        <v>349</v>
      </c>
      <c r="F416" s="1"/>
      <c r="G416" s="1"/>
      <c r="H416" s="47"/>
      <c r="I416" s="1"/>
      <c r="J416" s="47"/>
      <c r="K416" s="1"/>
      <c r="L416" s="1"/>
      <c r="M416" s="13"/>
      <c r="N416" s="2"/>
      <c r="O416" s="2"/>
      <c r="P416" s="2"/>
      <c r="Q416" s="2"/>
    </row>
    <row r="417">
      <c r="A417" s="10"/>
      <c r="B417" s="56" t="s">
        <v>53</v>
      </c>
      <c r="C417" s="1"/>
      <c r="D417" s="1"/>
      <c r="E417" s="57" t="s">
        <v>54</v>
      </c>
      <c r="F417" s="1"/>
      <c r="G417" s="1"/>
      <c r="H417" s="47"/>
      <c r="I417" s="1"/>
      <c r="J417" s="47"/>
      <c r="K417" s="1"/>
      <c r="L417" s="1"/>
      <c r="M417" s="13"/>
      <c r="N417" s="2"/>
      <c r="O417" s="2"/>
      <c r="P417" s="2"/>
      <c r="Q417" s="2"/>
    </row>
    <row r="418" thickBot="1">
      <c r="A418" s="10"/>
      <c r="B418" s="58" t="s">
        <v>55</v>
      </c>
      <c r="C418" s="31"/>
      <c r="D418" s="31"/>
      <c r="E418" s="29"/>
      <c r="F418" s="31"/>
      <c r="G418" s="31"/>
      <c r="H418" s="59"/>
      <c r="I418" s="31"/>
      <c r="J418" s="59"/>
      <c r="K418" s="31"/>
      <c r="L418" s="31"/>
      <c r="M418" s="13"/>
      <c r="N418" s="2"/>
      <c r="O418" s="2"/>
      <c r="P418" s="2"/>
      <c r="Q418" s="2"/>
    </row>
    <row r="419" thickTop="1">
      <c r="A419" s="10"/>
      <c r="B419" s="48">
        <v>62</v>
      </c>
      <c r="C419" s="49" t="s">
        <v>379</v>
      </c>
      <c r="D419" s="49" t="s">
        <v>7</v>
      </c>
      <c r="E419" s="49" t="s">
        <v>380</v>
      </c>
      <c r="F419" s="49" t="s">
        <v>7</v>
      </c>
      <c r="G419" s="50" t="s">
        <v>96</v>
      </c>
      <c r="H419" s="60">
        <v>591.38199999999995</v>
      </c>
      <c r="I419" s="61">
        <v>0</v>
      </c>
      <c r="J419" s="62">
        <f>ROUND(H419*I419,2)</f>
        <v>0</v>
      </c>
      <c r="K419" s="63">
        <v>0.20999999999999999</v>
      </c>
      <c r="L419" s="64">
        <f>ROUND(J419*1.21,2)</f>
        <v>0</v>
      </c>
      <c r="M419" s="13"/>
      <c r="N419" s="2"/>
      <c r="O419" s="2"/>
      <c r="P419" s="2"/>
      <c r="Q419" s="40">
        <f>IF(ISNUMBER(K419),IF(H419&gt;0,IF(I419&gt;0,J419,0),0),0)</f>
        <v>0</v>
      </c>
      <c r="R419" s="9">
        <f>IF(ISNUMBER(K419)=FALSE,J419,0)</f>
        <v>0</v>
      </c>
    </row>
    <row r="420">
      <c r="A420" s="10"/>
      <c r="B420" s="56" t="s">
        <v>47</v>
      </c>
      <c r="C420" s="1"/>
      <c r="D420" s="1"/>
      <c r="E420" s="57" t="s">
        <v>347</v>
      </c>
      <c r="F420" s="1"/>
      <c r="G420" s="1"/>
      <c r="H420" s="47"/>
      <c r="I420" s="1"/>
      <c r="J420" s="47"/>
      <c r="K420" s="1"/>
      <c r="L420" s="1"/>
      <c r="M420" s="13"/>
      <c r="N420" s="2"/>
      <c r="O420" s="2"/>
      <c r="P420" s="2"/>
      <c r="Q420" s="2"/>
    </row>
    <row r="421">
      <c r="A421" s="10"/>
      <c r="B421" s="56" t="s">
        <v>49</v>
      </c>
      <c r="C421" s="1"/>
      <c r="D421" s="1"/>
      <c r="E421" s="57" t="s">
        <v>381</v>
      </c>
      <c r="F421" s="1"/>
      <c r="G421" s="1"/>
      <c r="H421" s="47"/>
      <c r="I421" s="1"/>
      <c r="J421" s="47"/>
      <c r="K421" s="1"/>
      <c r="L421" s="1"/>
      <c r="M421" s="13"/>
      <c r="N421" s="2"/>
      <c r="O421" s="2"/>
      <c r="P421" s="2"/>
      <c r="Q421" s="2"/>
    </row>
    <row r="422">
      <c r="A422" s="10"/>
      <c r="B422" s="56" t="s">
        <v>51</v>
      </c>
      <c r="C422" s="1"/>
      <c r="D422" s="1"/>
      <c r="E422" s="57" t="s">
        <v>349</v>
      </c>
      <c r="F422" s="1"/>
      <c r="G422" s="1"/>
      <c r="H422" s="47"/>
      <c r="I422" s="1"/>
      <c r="J422" s="47"/>
      <c r="K422" s="1"/>
      <c r="L422" s="1"/>
      <c r="M422" s="13"/>
      <c r="N422" s="2"/>
      <c r="O422" s="2"/>
      <c r="P422" s="2"/>
      <c r="Q422" s="2"/>
    </row>
    <row r="423">
      <c r="A423" s="10"/>
      <c r="B423" s="56" t="s">
        <v>53</v>
      </c>
      <c r="C423" s="1"/>
      <c r="D423" s="1"/>
      <c r="E423" s="57" t="s">
        <v>54</v>
      </c>
      <c r="F423" s="1"/>
      <c r="G423" s="1"/>
      <c r="H423" s="47"/>
      <c r="I423" s="1"/>
      <c r="J423" s="47"/>
      <c r="K423" s="1"/>
      <c r="L423" s="1"/>
      <c r="M423" s="13"/>
      <c r="N423" s="2"/>
      <c r="O423" s="2"/>
      <c r="P423" s="2"/>
      <c r="Q423" s="2"/>
    </row>
    <row r="424" thickBot="1">
      <c r="A424" s="10"/>
      <c r="B424" s="58" t="s">
        <v>55</v>
      </c>
      <c r="C424" s="31"/>
      <c r="D424" s="31"/>
      <c r="E424" s="29"/>
      <c r="F424" s="31"/>
      <c r="G424" s="31"/>
      <c r="H424" s="59"/>
      <c r="I424" s="31"/>
      <c r="J424" s="59"/>
      <c r="K424" s="31"/>
      <c r="L424" s="31"/>
      <c r="M424" s="13"/>
      <c r="N424" s="2"/>
      <c r="O424" s="2"/>
      <c r="P424" s="2"/>
      <c r="Q424" s="2"/>
    </row>
    <row r="425" thickTop="1">
      <c r="A425" s="10"/>
      <c r="B425" s="48">
        <v>63</v>
      </c>
      <c r="C425" s="49" t="s">
        <v>382</v>
      </c>
      <c r="D425" s="49" t="s">
        <v>7</v>
      </c>
      <c r="E425" s="49" t="s">
        <v>383</v>
      </c>
      <c r="F425" s="49" t="s">
        <v>7</v>
      </c>
      <c r="G425" s="50" t="s">
        <v>96</v>
      </c>
      <c r="H425" s="60">
        <v>131.411</v>
      </c>
      <c r="I425" s="61">
        <v>0</v>
      </c>
      <c r="J425" s="62">
        <f>ROUND(H425*I425,2)</f>
        <v>0</v>
      </c>
      <c r="K425" s="63">
        <v>0.20999999999999999</v>
      </c>
      <c r="L425" s="64">
        <f>ROUND(J425*1.21,2)</f>
        <v>0</v>
      </c>
      <c r="M425" s="13"/>
      <c r="N425" s="2"/>
      <c r="O425" s="2"/>
      <c r="P425" s="2"/>
      <c r="Q425" s="40">
        <f>IF(ISNUMBER(K425),IF(H425&gt;0,IF(I425&gt;0,J425,0),0),0)</f>
        <v>0</v>
      </c>
      <c r="R425" s="9">
        <f>IF(ISNUMBER(K425)=FALSE,J425,0)</f>
        <v>0</v>
      </c>
    </row>
    <row r="426">
      <c r="A426" s="10"/>
      <c r="B426" s="56" t="s">
        <v>47</v>
      </c>
      <c r="C426" s="1"/>
      <c r="D426" s="1"/>
      <c r="E426" s="57" t="s">
        <v>347</v>
      </c>
      <c r="F426" s="1"/>
      <c r="G426" s="1"/>
      <c r="H426" s="47"/>
      <c r="I426" s="1"/>
      <c r="J426" s="47"/>
      <c r="K426" s="1"/>
      <c r="L426" s="1"/>
      <c r="M426" s="13"/>
      <c r="N426" s="2"/>
      <c r="O426" s="2"/>
      <c r="P426" s="2"/>
      <c r="Q426" s="2"/>
    </row>
    <row r="427">
      <c r="A427" s="10"/>
      <c r="B427" s="56" t="s">
        <v>49</v>
      </c>
      <c r="C427" s="1"/>
      <c r="D427" s="1"/>
      <c r="E427" s="57" t="s">
        <v>384</v>
      </c>
      <c r="F427" s="1"/>
      <c r="G427" s="1"/>
      <c r="H427" s="47"/>
      <c r="I427" s="1"/>
      <c r="J427" s="47"/>
      <c r="K427" s="1"/>
      <c r="L427" s="1"/>
      <c r="M427" s="13"/>
      <c r="N427" s="2"/>
      <c r="O427" s="2"/>
      <c r="P427" s="2"/>
      <c r="Q427" s="2"/>
    </row>
    <row r="428">
      <c r="A428" s="10"/>
      <c r="B428" s="56" t="s">
        <v>51</v>
      </c>
      <c r="C428" s="1"/>
      <c r="D428" s="1"/>
      <c r="E428" s="57" t="s">
        <v>385</v>
      </c>
      <c r="F428" s="1"/>
      <c r="G428" s="1"/>
      <c r="H428" s="47"/>
      <c r="I428" s="1"/>
      <c r="J428" s="47"/>
      <c r="K428" s="1"/>
      <c r="L428" s="1"/>
      <c r="M428" s="13"/>
      <c r="N428" s="2"/>
      <c r="O428" s="2"/>
      <c r="P428" s="2"/>
      <c r="Q428" s="2"/>
    </row>
    <row r="429">
      <c r="A429" s="10"/>
      <c r="B429" s="56" t="s">
        <v>53</v>
      </c>
      <c r="C429" s="1"/>
      <c r="D429" s="1"/>
      <c r="E429" s="57" t="s">
        <v>54</v>
      </c>
      <c r="F429" s="1"/>
      <c r="G429" s="1"/>
      <c r="H429" s="47"/>
      <c r="I429" s="1"/>
      <c r="J429" s="47"/>
      <c r="K429" s="1"/>
      <c r="L429" s="1"/>
      <c r="M429" s="13"/>
      <c r="N429" s="2"/>
      <c r="O429" s="2"/>
      <c r="P429" s="2"/>
      <c r="Q429" s="2"/>
    </row>
    <row r="430" thickBot="1">
      <c r="A430" s="10"/>
      <c r="B430" s="58" t="s">
        <v>55</v>
      </c>
      <c r="C430" s="31"/>
      <c r="D430" s="31"/>
      <c r="E430" s="29"/>
      <c r="F430" s="31"/>
      <c r="G430" s="31"/>
      <c r="H430" s="59"/>
      <c r="I430" s="31"/>
      <c r="J430" s="59"/>
      <c r="K430" s="31"/>
      <c r="L430" s="31"/>
      <c r="M430" s="13"/>
      <c r="N430" s="2"/>
      <c r="O430" s="2"/>
      <c r="P430" s="2"/>
      <c r="Q430" s="2"/>
    </row>
    <row r="431" thickTop="1">
      <c r="A431" s="10"/>
      <c r="B431" s="48">
        <v>64</v>
      </c>
      <c r="C431" s="49" t="s">
        <v>386</v>
      </c>
      <c r="D431" s="49" t="s">
        <v>7</v>
      </c>
      <c r="E431" s="49" t="s">
        <v>387</v>
      </c>
      <c r="F431" s="49" t="s">
        <v>7</v>
      </c>
      <c r="G431" s="50" t="s">
        <v>388</v>
      </c>
      <c r="H431" s="60">
        <v>48</v>
      </c>
      <c r="I431" s="61">
        <v>0</v>
      </c>
      <c r="J431" s="62">
        <f>ROUND(H431*I431,2)</f>
        <v>0</v>
      </c>
      <c r="K431" s="63">
        <v>0.20999999999999999</v>
      </c>
      <c r="L431" s="64">
        <f>ROUND(J431*1.21,2)</f>
        <v>0</v>
      </c>
      <c r="M431" s="13"/>
      <c r="N431" s="2"/>
      <c r="O431" s="2"/>
      <c r="P431" s="2"/>
      <c r="Q431" s="40">
        <f>IF(ISNUMBER(K431),IF(H431&gt;0,IF(I431&gt;0,J431,0),0),0)</f>
        <v>0</v>
      </c>
      <c r="R431" s="9">
        <f>IF(ISNUMBER(K431)=FALSE,J431,0)</f>
        <v>0</v>
      </c>
    </row>
    <row r="432">
      <c r="A432" s="10"/>
      <c r="B432" s="56" t="s">
        <v>47</v>
      </c>
      <c r="C432" s="1"/>
      <c r="D432" s="1"/>
      <c r="E432" s="57" t="s">
        <v>347</v>
      </c>
      <c r="F432" s="1"/>
      <c r="G432" s="1"/>
      <c r="H432" s="47"/>
      <c r="I432" s="1"/>
      <c r="J432" s="47"/>
      <c r="K432" s="1"/>
      <c r="L432" s="1"/>
      <c r="M432" s="13"/>
      <c r="N432" s="2"/>
      <c r="O432" s="2"/>
      <c r="P432" s="2"/>
      <c r="Q432" s="2"/>
    </row>
    <row r="433">
      <c r="A433" s="10"/>
      <c r="B433" s="56" t="s">
        <v>49</v>
      </c>
      <c r="C433" s="1"/>
      <c r="D433" s="1"/>
      <c r="E433" s="57" t="s">
        <v>389</v>
      </c>
      <c r="F433" s="1"/>
      <c r="G433" s="1"/>
      <c r="H433" s="47"/>
      <c r="I433" s="1"/>
      <c r="J433" s="47"/>
      <c r="K433" s="1"/>
      <c r="L433" s="1"/>
      <c r="M433" s="13"/>
      <c r="N433" s="2"/>
      <c r="O433" s="2"/>
      <c r="P433" s="2"/>
      <c r="Q433" s="2"/>
    </row>
    <row r="434">
      <c r="A434" s="10"/>
      <c r="B434" s="56" t="s">
        <v>51</v>
      </c>
      <c r="C434" s="1"/>
      <c r="D434" s="1"/>
      <c r="E434" s="57" t="s">
        <v>390</v>
      </c>
      <c r="F434" s="1"/>
      <c r="G434" s="1"/>
      <c r="H434" s="47"/>
      <c r="I434" s="1"/>
      <c r="J434" s="47"/>
      <c r="K434" s="1"/>
      <c r="L434" s="1"/>
      <c r="M434" s="13"/>
      <c r="N434" s="2"/>
      <c r="O434" s="2"/>
      <c r="P434" s="2"/>
      <c r="Q434" s="2"/>
    </row>
    <row r="435">
      <c r="A435" s="10"/>
      <c r="B435" s="56" t="s">
        <v>53</v>
      </c>
      <c r="C435" s="1"/>
      <c r="D435" s="1"/>
      <c r="E435" s="57" t="s">
        <v>54</v>
      </c>
      <c r="F435" s="1"/>
      <c r="G435" s="1"/>
      <c r="H435" s="47"/>
      <c r="I435" s="1"/>
      <c r="J435" s="47"/>
      <c r="K435" s="1"/>
      <c r="L435" s="1"/>
      <c r="M435" s="13"/>
      <c r="N435" s="2"/>
      <c r="O435" s="2"/>
      <c r="P435" s="2"/>
      <c r="Q435" s="2"/>
    </row>
    <row r="436" thickBot="1">
      <c r="A436" s="10"/>
      <c r="B436" s="58" t="s">
        <v>55</v>
      </c>
      <c r="C436" s="31"/>
      <c r="D436" s="31"/>
      <c r="E436" s="29"/>
      <c r="F436" s="31"/>
      <c r="G436" s="31"/>
      <c r="H436" s="59"/>
      <c r="I436" s="31"/>
      <c r="J436" s="59"/>
      <c r="K436" s="31"/>
      <c r="L436" s="31"/>
      <c r="M436" s="13"/>
      <c r="N436" s="2"/>
      <c r="O436" s="2"/>
      <c r="P436" s="2"/>
      <c r="Q436" s="2"/>
    </row>
    <row r="437" thickTop="1">
      <c r="A437" s="10"/>
      <c r="B437" s="48">
        <v>65</v>
      </c>
      <c r="C437" s="49" t="s">
        <v>391</v>
      </c>
      <c r="D437" s="49" t="s">
        <v>7</v>
      </c>
      <c r="E437" s="49" t="s">
        <v>392</v>
      </c>
      <c r="F437" s="49" t="s">
        <v>7</v>
      </c>
      <c r="G437" s="50" t="s">
        <v>96</v>
      </c>
      <c r="H437" s="60">
        <v>106.8</v>
      </c>
      <c r="I437" s="61">
        <v>0</v>
      </c>
      <c r="J437" s="62">
        <f>ROUND(H437*I437,2)</f>
        <v>0</v>
      </c>
      <c r="K437" s="63">
        <v>0.20999999999999999</v>
      </c>
      <c r="L437" s="64">
        <f>ROUND(J437*1.21,2)</f>
        <v>0</v>
      </c>
      <c r="M437" s="13"/>
      <c r="N437" s="2"/>
      <c r="O437" s="2"/>
      <c r="P437" s="2"/>
      <c r="Q437" s="40">
        <f>IF(ISNUMBER(K437),IF(H437&gt;0,IF(I437&gt;0,J437,0),0),0)</f>
        <v>0</v>
      </c>
      <c r="R437" s="9">
        <f>IF(ISNUMBER(K437)=FALSE,J437,0)</f>
        <v>0</v>
      </c>
    </row>
    <row r="438">
      <c r="A438" s="10"/>
      <c r="B438" s="56" t="s">
        <v>47</v>
      </c>
      <c r="C438" s="1"/>
      <c r="D438" s="1"/>
      <c r="E438" s="57" t="s">
        <v>347</v>
      </c>
      <c r="F438" s="1"/>
      <c r="G438" s="1"/>
      <c r="H438" s="47"/>
      <c r="I438" s="1"/>
      <c r="J438" s="47"/>
      <c r="K438" s="1"/>
      <c r="L438" s="1"/>
      <c r="M438" s="13"/>
      <c r="N438" s="2"/>
      <c r="O438" s="2"/>
      <c r="P438" s="2"/>
      <c r="Q438" s="2"/>
    </row>
    <row r="439">
      <c r="A439" s="10"/>
      <c r="B439" s="56" t="s">
        <v>49</v>
      </c>
      <c r="C439" s="1"/>
      <c r="D439" s="1"/>
      <c r="E439" s="57" t="s">
        <v>393</v>
      </c>
      <c r="F439" s="1"/>
      <c r="G439" s="1"/>
      <c r="H439" s="47"/>
      <c r="I439" s="1"/>
      <c r="J439" s="47"/>
      <c r="K439" s="1"/>
      <c r="L439" s="1"/>
      <c r="M439" s="13"/>
      <c r="N439" s="2"/>
      <c r="O439" s="2"/>
      <c r="P439" s="2"/>
      <c r="Q439" s="2"/>
    </row>
    <row r="440">
      <c r="A440" s="10"/>
      <c r="B440" s="56" t="s">
        <v>51</v>
      </c>
      <c r="C440" s="1"/>
      <c r="D440" s="1"/>
      <c r="E440" s="57" t="s">
        <v>349</v>
      </c>
      <c r="F440" s="1"/>
      <c r="G440" s="1"/>
      <c r="H440" s="47"/>
      <c r="I440" s="1"/>
      <c r="J440" s="47"/>
      <c r="K440" s="1"/>
      <c r="L440" s="1"/>
      <c r="M440" s="13"/>
      <c r="N440" s="2"/>
      <c r="O440" s="2"/>
      <c r="P440" s="2"/>
      <c r="Q440" s="2"/>
    </row>
    <row r="441">
      <c r="A441" s="10"/>
      <c r="B441" s="56" t="s">
        <v>53</v>
      </c>
      <c r="C441" s="1"/>
      <c r="D441" s="1"/>
      <c r="E441" s="57" t="s">
        <v>54</v>
      </c>
      <c r="F441" s="1"/>
      <c r="G441" s="1"/>
      <c r="H441" s="47"/>
      <c r="I441" s="1"/>
      <c r="J441" s="47"/>
      <c r="K441" s="1"/>
      <c r="L441" s="1"/>
      <c r="M441" s="13"/>
      <c r="N441" s="2"/>
      <c r="O441" s="2"/>
      <c r="P441" s="2"/>
      <c r="Q441" s="2"/>
    </row>
    <row r="442" thickBot="1">
      <c r="A442" s="10"/>
      <c r="B442" s="58" t="s">
        <v>55</v>
      </c>
      <c r="C442" s="31"/>
      <c r="D442" s="31"/>
      <c r="E442" s="29"/>
      <c r="F442" s="31"/>
      <c r="G442" s="31"/>
      <c r="H442" s="59"/>
      <c r="I442" s="31"/>
      <c r="J442" s="59"/>
      <c r="K442" s="31"/>
      <c r="L442" s="31"/>
      <c r="M442" s="13"/>
      <c r="N442" s="2"/>
      <c r="O442" s="2"/>
      <c r="P442" s="2"/>
      <c r="Q442" s="2"/>
    </row>
    <row r="443" thickTop="1" thickBot="1" ht="25" customHeight="1">
      <c r="A443" s="10"/>
      <c r="B443" s="1"/>
      <c r="C443" s="65">
        <v>6</v>
      </c>
      <c r="D443" s="1"/>
      <c r="E443" s="65" t="s">
        <v>105</v>
      </c>
      <c r="F443" s="1"/>
      <c r="G443" s="66" t="s">
        <v>82</v>
      </c>
      <c r="H443" s="67">
        <f>J359+J365+J371+J377+J383+J389+J395+J401+J407+J413+J419+J425+J431+J437</f>
        <v>0</v>
      </c>
      <c r="I443" s="66" t="s">
        <v>83</v>
      </c>
      <c r="J443" s="68">
        <f>(L443-H443)</f>
        <v>0</v>
      </c>
      <c r="K443" s="66" t="s">
        <v>84</v>
      </c>
      <c r="L443" s="69">
        <f>ROUND((J359+J365+J371+J377+J383+J389+J395+J401+J407+J413+J419+J425+J431+J437)*1.21,2)</f>
        <v>0</v>
      </c>
      <c r="M443" s="13"/>
      <c r="N443" s="2"/>
      <c r="O443" s="2"/>
      <c r="P443" s="2"/>
      <c r="Q443" s="40">
        <f>0+Q359+Q365+Q371+Q377+Q383+Q389+Q395+Q401+Q407+Q413+Q419+Q425+Q431+Q437</f>
        <v>0</v>
      </c>
      <c r="R443" s="9">
        <f>0+R359+R365+R371+R377+R383+R389+R395+R401+R407+R413+R419+R425+R431+R437</f>
        <v>0</v>
      </c>
      <c r="S443" s="70">
        <f>Q443*(1+J443)+R443</f>
        <v>0</v>
      </c>
    </row>
    <row r="444" thickTop="1" thickBot="1" ht="25" customHeight="1">
      <c r="A444" s="10"/>
      <c r="B444" s="71"/>
      <c r="C444" s="71"/>
      <c r="D444" s="71"/>
      <c r="E444" s="71"/>
      <c r="F444" s="71"/>
      <c r="G444" s="72" t="s">
        <v>85</v>
      </c>
      <c r="H444" s="73">
        <f>0+J359+J365+J371+J377+J383+J389+J395+J401+J407+J413+J419+J425+J431+J437</f>
        <v>0</v>
      </c>
      <c r="I444" s="72" t="s">
        <v>86</v>
      </c>
      <c r="J444" s="74">
        <f>0+J443</f>
        <v>0</v>
      </c>
      <c r="K444" s="72" t="s">
        <v>87</v>
      </c>
      <c r="L444" s="75">
        <f>0+L443</f>
        <v>0</v>
      </c>
      <c r="M444" s="13"/>
      <c r="N444" s="2"/>
      <c r="O444" s="2"/>
      <c r="P444" s="2"/>
      <c r="Q444" s="2"/>
    </row>
    <row r="445" ht="40" customHeight="1">
      <c r="A445" s="10"/>
      <c r="B445" s="78" t="s">
        <v>394</v>
      </c>
      <c r="C445" s="1"/>
      <c r="D445" s="1"/>
      <c r="E445" s="1"/>
      <c r="F445" s="1"/>
      <c r="G445" s="1"/>
      <c r="H445" s="47"/>
      <c r="I445" s="1"/>
      <c r="J445" s="47"/>
      <c r="K445" s="1"/>
      <c r="L445" s="1"/>
      <c r="M445" s="13"/>
      <c r="N445" s="2"/>
      <c r="O445" s="2"/>
      <c r="P445" s="2"/>
      <c r="Q445" s="2"/>
    </row>
    <row r="446">
      <c r="A446" s="10"/>
      <c r="B446" s="48">
        <v>66</v>
      </c>
      <c r="C446" s="49" t="s">
        <v>395</v>
      </c>
      <c r="D446" s="49" t="s">
        <v>7</v>
      </c>
      <c r="E446" s="49" t="s">
        <v>396</v>
      </c>
      <c r="F446" s="49" t="s">
        <v>7</v>
      </c>
      <c r="G446" s="50" t="s">
        <v>96</v>
      </c>
      <c r="H446" s="51">
        <v>524.90999999999997</v>
      </c>
      <c r="I446" s="52">
        <v>0</v>
      </c>
      <c r="J446" s="53">
        <f>ROUND(H446*I446,2)</f>
        <v>0</v>
      </c>
      <c r="K446" s="54">
        <v>0.20999999999999999</v>
      </c>
      <c r="L446" s="55">
        <f>ROUND(J446*1.21,2)</f>
        <v>0</v>
      </c>
      <c r="M446" s="13"/>
      <c r="N446" s="2"/>
      <c r="O446" s="2"/>
      <c r="P446" s="2"/>
      <c r="Q446" s="40">
        <f>IF(ISNUMBER(K446),IF(H446&gt;0,IF(I446&gt;0,J446,0),0),0)</f>
        <v>0</v>
      </c>
      <c r="R446" s="9">
        <f>IF(ISNUMBER(K446)=FALSE,J446,0)</f>
        <v>0</v>
      </c>
    </row>
    <row r="447">
      <c r="A447" s="10"/>
      <c r="B447" s="56" t="s">
        <v>47</v>
      </c>
      <c r="C447" s="1"/>
      <c r="D447" s="1"/>
      <c r="E447" s="57" t="s">
        <v>397</v>
      </c>
      <c r="F447" s="1"/>
      <c r="G447" s="1"/>
      <c r="H447" s="47"/>
      <c r="I447" s="1"/>
      <c r="J447" s="47"/>
      <c r="K447" s="1"/>
      <c r="L447" s="1"/>
      <c r="M447" s="13"/>
      <c r="N447" s="2"/>
      <c r="O447" s="2"/>
      <c r="P447" s="2"/>
      <c r="Q447" s="2"/>
    </row>
    <row r="448">
      <c r="A448" s="10"/>
      <c r="B448" s="56" t="s">
        <v>49</v>
      </c>
      <c r="C448" s="1"/>
      <c r="D448" s="1"/>
      <c r="E448" s="57" t="s">
        <v>398</v>
      </c>
      <c r="F448" s="1"/>
      <c r="G448" s="1"/>
      <c r="H448" s="47"/>
      <c r="I448" s="1"/>
      <c r="J448" s="47"/>
      <c r="K448" s="1"/>
      <c r="L448" s="1"/>
      <c r="M448" s="13"/>
      <c r="N448" s="2"/>
      <c r="O448" s="2"/>
      <c r="P448" s="2"/>
      <c r="Q448" s="2"/>
    </row>
    <row r="449">
      <c r="A449" s="10"/>
      <c r="B449" s="56" t="s">
        <v>51</v>
      </c>
      <c r="C449" s="1"/>
      <c r="D449" s="1"/>
      <c r="E449" s="57" t="s">
        <v>399</v>
      </c>
      <c r="F449" s="1"/>
      <c r="G449" s="1"/>
      <c r="H449" s="47"/>
      <c r="I449" s="1"/>
      <c r="J449" s="47"/>
      <c r="K449" s="1"/>
      <c r="L449" s="1"/>
      <c r="M449" s="13"/>
      <c r="N449" s="2"/>
      <c r="O449" s="2"/>
      <c r="P449" s="2"/>
      <c r="Q449" s="2"/>
    </row>
    <row r="450">
      <c r="A450" s="10"/>
      <c r="B450" s="56" t="s">
        <v>53</v>
      </c>
      <c r="C450" s="1"/>
      <c r="D450" s="1"/>
      <c r="E450" s="57" t="s">
        <v>54</v>
      </c>
      <c r="F450" s="1"/>
      <c r="G450" s="1"/>
      <c r="H450" s="47"/>
      <c r="I450" s="1"/>
      <c r="J450" s="47"/>
      <c r="K450" s="1"/>
      <c r="L450" s="1"/>
      <c r="M450" s="13"/>
      <c r="N450" s="2"/>
      <c r="O450" s="2"/>
      <c r="P450" s="2"/>
      <c r="Q450" s="2"/>
    </row>
    <row r="451" thickBot="1">
      <c r="A451" s="10"/>
      <c r="B451" s="58" t="s">
        <v>55</v>
      </c>
      <c r="C451" s="31"/>
      <c r="D451" s="31"/>
      <c r="E451" s="29"/>
      <c r="F451" s="31"/>
      <c r="G451" s="31"/>
      <c r="H451" s="59"/>
      <c r="I451" s="31"/>
      <c r="J451" s="59"/>
      <c r="K451" s="31"/>
      <c r="L451" s="31"/>
      <c r="M451" s="13"/>
      <c r="N451" s="2"/>
      <c r="O451" s="2"/>
      <c r="P451" s="2"/>
      <c r="Q451" s="2"/>
    </row>
    <row r="452" thickTop="1">
      <c r="A452" s="10"/>
      <c r="B452" s="48">
        <v>67</v>
      </c>
      <c r="C452" s="49" t="s">
        <v>400</v>
      </c>
      <c r="D452" s="49" t="s">
        <v>7</v>
      </c>
      <c r="E452" s="49" t="s">
        <v>401</v>
      </c>
      <c r="F452" s="49" t="s">
        <v>7</v>
      </c>
      <c r="G452" s="50" t="s">
        <v>96</v>
      </c>
      <c r="H452" s="60">
        <v>119.40000000000001</v>
      </c>
      <c r="I452" s="61">
        <v>0</v>
      </c>
      <c r="J452" s="62">
        <f>ROUND(H452*I452,2)</f>
        <v>0</v>
      </c>
      <c r="K452" s="63">
        <v>0.20999999999999999</v>
      </c>
      <c r="L452" s="64">
        <f>ROUND(J452*1.21,2)</f>
        <v>0</v>
      </c>
      <c r="M452" s="13"/>
      <c r="N452" s="2"/>
      <c r="O452" s="2"/>
      <c r="P452" s="2"/>
      <c r="Q452" s="40">
        <f>IF(ISNUMBER(K452),IF(H452&gt;0,IF(I452&gt;0,J452,0),0),0)</f>
        <v>0</v>
      </c>
      <c r="R452" s="9">
        <f>IF(ISNUMBER(K452)=FALSE,J452,0)</f>
        <v>0</v>
      </c>
    </row>
    <row r="453">
      <c r="A453" s="10"/>
      <c r="B453" s="56" t="s">
        <v>47</v>
      </c>
      <c r="C453" s="1"/>
      <c r="D453" s="1"/>
      <c r="E453" s="57" t="s">
        <v>402</v>
      </c>
      <c r="F453" s="1"/>
      <c r="G453" s="1"/>
      <c r="H453" s="47"/>
      <c r="I453" s="1"/>
      <c r="J453" s="47"/>
      <c r="K453" s="1"/>
      <c r="L453" s="1"/>
      <c r="M453" s="13"/>
      <c r="N453" s="2"/>
      <c r="O453" s="2"/>
      <c r="P453" s="2"/>
      <c r="Q453" s="2"/>
    </row>
    <row r="454">
      <c r="A454" s="10"/>
      <c r="B454" s="56" t="s">
        <v>49</v>
      </c>
      <c r="C454" s="1"/>
      <c r="D454" s="1"/>
      <c r="E454" s="57" t="s">
        <v>403</v>
      </c>
      <c r="F454" s="1"/>
      <c r="G454" s="1"/>
      <c r="H454" s="47"/>
      <c r="I454" s="1"/>
      <c r="J454" s="47"/>
      <c r="K454" s="1"/>
      <c r="L454" s="1"/>
      <c r="M454" s="13"/>
      <c r="N454" s="2"/>
      <c r="O454" s="2"/>
      <c r="P454" s="2"/>
      <c r="Q454" s="2"/>
    </row>
    <row r="455">
      <c r="A455" s="10"/>
      <c r="B455" s="56" t="s">
        <v>51</v>
      </c>
      <c r="C455" s="1"/>
      <c r="D455" s="1"/>
      <c r="E455" s="57" t="s">
        <v>404</v>
      </c>
      <c r="F455" s="1"/>
      <c r="G455" s="1"/>
      <c r="H455" s="47"/>
      <c r="I455" s="1"/>
      <c r="J455" s="47"/>
      <c r="K455" s="1"/>
      <c r="L455" s="1"/>
      <c r="M455" s="13"/>
      <c r="N455" s="2"/>
      <c r="O455" s="2"/>
      <c r="P455" s="2"/>
      <c r="Q455" s="2"/>
    </row>
    <row r="456">
      <c r="A456" s="10"/>
      <c r="B456" s="56" t="s">
        <v>53</v>
      </c>
      <c r="C456" s="1"/>
      <c r="D456" s="1"/>
      <c r="E456" s="57" t="s">
        <v>54</v>
      </c>
      <c r="F456" s="1"/>
      <c r="G456" s="1"/>
      <c r="H456" s="47"/>
      <c r="I456" s="1"/>
      <c r="J456" s="47"/>
      <c r="K456" s="1"/>
      <c r="L456" s="1"/>
      <c r="M456" s="13"/>
      <c r="N456" s="2"/>
      <c r="O456" s="2"/>
      <c r="P456" s="2"/>
      <c r="Q456" s="2"/>
    </row>
    <row r="457" thickBot="1">
      <c r="A457" s="10"/>
      <c r="B457" s="58" t="s">
        <v>55</v>
      </c>
      <c r="C457" s="31"/>
      <c r="D457" s="31"/>
      <c r="E457" s="29"/>
      <c r="F457" s="31"/>
      <c r="G457" s="31"/>
      <c r="H457" s="59"/>
      <c r="I457" s="31"/>
      <c r="J457" s="59"/>
      <c r="K457" s="31"/>
      <c r="L457" s="31"/>
      <c r="M457" s="13"/>
      <c r="N457" s="2"/>
      <c r="O457" s="2"/>
      <c r="P457" s="2"/>
      <c r="Q457" s="2"/>
    </row>
    <row r="458" thickTop="1">
      <c r="A458" s="10"/>
      <c r="B458" s="48">
        <v>68</v>
      </c>
      <c r="C458" s="49" t="s">
        <v>405</v>
      </c>
      <c r="D458" s="49" t="s">
        <v>7</v>
      </c>
      <c r="E458" s="49" t="s">
        <v>406</v>
      </c>
      <c r="F458" s="49" t="s">
        <v>7</v>
      </c>
      <c r="G458" s="50" t="s">
        <v>96</v>
      </c>
      <c r="H458" s="60">
        <v>1076.8199999999999</v>
      </c>
      <c r="I458" s="61">
        <v>0</v>
      </c>
      <c r="J458" s="62">
        <f>ROUND(H458*I458,2)</f>
        <v>0</v>
      </c>
      <c r="K458" s="63">
        <v>0.20999999999999999</v>
      </c>
      <c r="L458" s="64">
        <f>ROUND(J458*1.21,2)</f>
        <v>0</v>
      </c>
      <c r="M458" s="13"/>
      <c r="N458" s="2"/>
      <c r="O458" s="2"/>
      <c r="P458" s="2"/>
      <c r="Q458" s="40">
        <f>IF(ISNUMBER(K458),IF(H458&gt;0,IF(I458&gt;0,J458,0),0),0)</f>
        <v>0</v>
      </c>
      <c r="R458" s="9">
        <f>IF(ISNUMBER(K458)=FALSE,J458,0)</f>
        <v>0</v>
      </c>
    </row>
    <row r="459">
      <c r="A459" s="10"/>
      <c r="B459" s="56" t="s">
        <v>47</v>
      </c>
      <c r="C459" s="1"/>
      <c r="D459" s="1"/>
      <c r="E459" s="57" t="s">
        <v>7</v>
      </c>
      <c r="F459" s="1"/>
      <c r="G459" s="1"/>
      <c r="H459" s="47"/>
      <c r="I459" s="1"/>
      <c r="J459" s="47"/>
      <c r="K459" s="1"/>
      <c r="L459" s="1"/>
      <c r="M459" s="13"/>
      <c r="N459" s="2"/>
      <c r="O459" s="2"/>
      <c r="P459" s="2"/>
      <c r="Q459" s="2"/>
    </row>
    <row r="460">
      <c r="A460" s="10"/>
      <c r="B460" s="56" t="s">
        <v>49</v>
      </c>
      <c r="C460" s="1"/>
      <c r="D460" s="1"/>
      <c r="E460" s="57" t="s">
        <v>407</v>
      </c>
      <c r="F460" s="1"/>
      <c r="G460" s="1"/>
      <c r="H460" s="47"/>
      <c r="I460" s="1"/>
      <c r="J460" s="47"/>
      <c r="K460" s="1"/>
      <c r="L460" s="1"/>
      <c r="M460" s="13"/>
      <c r="N460" s="2"/>
      <c r="O460" s="2"/>
      <c r="P460" s="2"/>
      <c r="Q460" s="2"/>
    </row>
    <row r="461">
      <c r="A461" s="10"/>
      <c r="B461" s="56" t="s">
        <v>51</v>
      </c>
      <c r="C461" s="1"/>
      <c r="D461" s="1"/>
      <c r="E461" s="57" t="s">
        <v>408</v>
      </c>
      <c r="F461" s="1"/>
      <c r="G461" s="1"/>
      <c r="H461" s="47"/>
      <c r="I461" s="1"/>
      <c r="J461" s="47"/>
      <c r="K461" s="1"/>
      <c r="L461" s="1"/>
      <c r="M461" s="13"/>
      <c r="N461" s="2"/>
      <c r="O461" s="2"/>
      <c r="P461" s="2"/>
      <c r="Q461" s="2"/>
    </row>
    <row r="462">
      <c r="A462" s="10"/>
      <c r="B462" s="56" t="s">
        <v>53</v>
      </c>
      <c r="C462" s="1"/>
      <c r="D462" s="1"/>
      <c r="E462" s="57" t="s">
        <v>54</v>
      </c>
      <c r="F462" s="1"/>
      <c r="G462" s="1"/>
      <c r="H462" s="47"/>
      <c r="I462" s="1"/>
      <c r="J462" s="47"/>
      <c r="K462" s="1"/>
      <c r="L462" s="1"/>
      <c r="M462" s="13"/>
      <c r="N462" s="2"/>
      <c r="O462" s="2"/>
      <c r="P462" s="2"/>
      <c r="Q462" s="2"/>
    </row>
    <row r="463" thickBot="1">
      <c r="A463" s="10"/>
      <c r="B463" s="58" t="s">
        <v>55</v>
      </c>
      <c r="C463" s="31"/>
      <c r="D463" s="31"/>
      <c r="E463" s="29"/>
      <c r="F463" s="31"/>
      <c r="G463" s="31"/>
      <c r="H463" s="59"/>
      <c r="I463" s="31"/>
      <c r="J463" s="59"/>
      <c r="K463" s="31"/>
      <c r="L463" s="31"/>
      <c r="M463" s="13"/>
      <c r="N463" s="2"/>
      <c r="O463" s="2"/>
      <c r="P463" s="2"/>
      <c r="Q463" s="2"/>
    </row>
    <row r="464" thickTop="1">
      <c r="A464" s="10"/>
      <c r="B464" s="48">
        <v>69</v>
      </c>
      <c r="C464" s="49" t="s">
        <v>409</v>
      </c>
      <c r="D464" s="49" t="s">
        <v>7</v>
      </c>
      <c r="E464" s="49" t="s">
        <v>410</v>
      </c>
      <c r="F464" s="49" t="s">
        <v>7</v>
      </c>
      <c r="G464" s="50" t="s">
        <v>96</v>
      </c>
      <c r="H464" s="60">
        <v>26.73</v>
      </c>
      <c r="I464" s="61">
        <v>0</v>
      </c>
      <c r="J464" s="62">
        <f>ROUND(H464*I464,2)</f>
        <v>0</v>
      </c>
      <c r="K464" s="63">
        <v>0.20999999999999999</v>
      </c>
      <c r="L464" s="64">
        <f>ROUND(J464*1.21,2)</f>
        <v>0</v>
      </c>
      <c r="M464" s="13"/>
      <c r="N464" s="2"/>
      <c r="O464" s="2"/>
      <c r="P464" s="2"/>
      <c r="Q464" s="40">
        <f>IF(ISNUMBER(K464),IF(H464&gt;0,IF(I464&gt;0,J464,0),0),0)</f>
        <v>0</v>
      </c>
      <c r="R464" s="9">
        <f>IF(ISNUMBER(K464)=FALSE,J464,0)</f>
        <v>0</v>
      </c>
    </row>
    <row r="465">
      <c r="A465" s="10"/>
      <c r="B465" s="56" t="s">
        <v>47</v>
      </c>
      <c r="C465" s="1"/>
      <c r="D465" s="1"/>
      <c r="E465" s="57" t="s">
        <v>7</v>
      </c>
      <c r="F465" s="1"/>
      <c r="G465" s="1"/>
      <c r="H465" s="47"/>
      <c r="I465" s="1"/>
      <c r="J465" s="47"/>
      <c r="K465" s="1"/>
      <c r="L465" s="1"/>
      <c r="M465" s="13"/>
      <c r="N465" s="2"/>
      <c r="O465" s="2"/>
      <c r="P465" s="2"/>
      <c r="Q465" s="2"/>
    </row>
    <row r="466">
      <c r="A466" s="10"/>
      <c r="B466" s="56" t="s">
        <v>49</v>
      </c>
      <c r="C466" s="1"/>
      <c r="D466" s="1"/>
      <c r="E466" s="57" t="s">
        <v>411</v>
      </c>
      <c r="F466" s="1"/>
      <c r="G466" s="1"/>
      <c r="H466" s="47"/>
      <c r="I466" s="1"/>
      <c r="J466" s="47"/>
      <c r="K466" s="1"/>
      <c r="L466" s="1"/>
      <c r="M466" s="13"/>
      <c r="N466" s="2"/>
      <c r="O466" s="2"/>
      <c r="P466" s="2"/>
      <c r="Q466" s="2"/>
    </row>
    <row r="467">
      <c r="A467" s="10"/>
      <c r="B467" s="56" t="s">
        <v>51</v>
      </c>
      <c r="C467" s="1"/>
      <c r="D467" s="1"/>
      <c r="E467" s="57" t="s">
        <v>408</v>
      </c>
      <c r="F467" s="1"/>
      <c r="G467" s="1"/>
      <c r="H467" s="47"/>
      <c r="I467" s="1"/>
      <c r="J467" s="47"/>
      <c r="K467" s="1"/>
      <c r="L467" s="1"/>
      <c r="M467" s="13"/>
      <c r="N467" s="2"/>
      <c r="O467" s="2"/>
      <c r="P467" s="2"/>
      <c r="Q467" s="2"/>
    </row>
    <row r="468">
      <c r="A468" s="10"/>
      <c r="B468" s="56" t="s">
        <v>53</v>
      </c>
      <c r="C468" s="1"/>
      <c r="D468" s="1"/>
      <c r="E468" s="57" t="s">
        <v>54</v>
      </c>
      <c r="F468" s="1"/>
      <c r="G468" s="1"/>
      <c r="H468" s="47"/>
      <c r="I468" s="1"/>
      <c r="J468" s="47"/>
      <c r="K468" s="1"/>
      <c r="L468" s="1"/>
      <c r="M468" s="13"/>
      <c r="N468" s="2"/>
      <c r="O468" s="2"/>
      <c r="P468" s="2"/>
      <c r="Q468" s="2"/>
    </row>
    <row r="469" thickBot="1">
      <c r="A469" s="10"/>
      <c r="B469" s="58" t="s">
        <v>55</v>
      </c>
      <c r="C469" s="31"/>
      <c r="D469" s="31"/>
      <c r="E469" s="29"/>
      <c r="F469" s="31"/>
      <c r="G469" s="31"/>
      <c r="H469" s="59"/>
      <c r="I469" s="31"/>
      <c r="J469" s="59"/>
      <c r="K469" s="31"/>
      <c r="L469" s="31"/>
      <c r="M469" s="13"/>
      <c r="N469" s="2"/>
      <c r="O469" s="2"/>
      <c r="P469" s="2"/>
      <c r="Q469" s="2"/>
    </row>
    <row r="470" thickTop="1" thickBot="1" ht="25" customHeight="1">
      <c r="A470" s="10"/>
      <c r="B470" s="1"/>
      <c r="C470" s="65">
        <v>7</v>
      </c>
      <c r="D470" s="1"/>
      <c r="E470" s="65" t="s">
        <v>106</v>
      </c>
      <c r="F470" s="1"/>
      <c r="G470" s="66" t="s">
        <v>82</v>
      </c>
      <c r="H470" s="67">
        <f>J446+J452+J458+J464</f>
        <v>0</v>
      </c>
      <c r="I470" s="66" t="s">
        <v>83</v>
      </c>
      <c r="J470" s="68">
        <f>(L470-H470)</f>
        <v>0</v>
      </c>
      <c r="K470" s="66" t="s">
        <v>84</v>
      </c>
      <c r="L470" s="69">
        <f>ROUND((J446+J452+J458+J464)*1.21,2)</f>
        <v>0</v>
      </c>
      <c r="M470" s="13"/>
      <c r="N470" s="2"/>
      <c r="O470" s="2"/>
      <c r="P470" s="2"/>
      <c r="Q470" s="40">
        <f>0+Q446+Q452+Q458+Q464</f>
        <v>0</v>
      </c>
      <c r="R470" s="9">
        <f>0+R446+R452+R458+R464</f>
        <v>0</v>
      </c>
      <c r="S470" s="70">
        <f>Q470*(1+J470)+R470</f>
        <v>0</v>
      </c>
    </row>
    <row r="471" thickTop="1" thickBot="1" ht="25" customHeight="1">
      <c r="A471" s="10"/>
      <c r="B471" s="71"/>
      <c r="C471" s="71"/>
      <c r="D471" s="71"/>
      <c r="E471" s="71"/>
      <c r="F471" s="71"/>
      <c r="G471" s="72" t="s">
        <v>85</v>
      </c>
      <c r="H471" s="73">
        <f>0+J446+J452+J458+J464</f>
        <v>0</v>
      </c>
      <c r="I471" s="72" t="s">
        <v>86</v>
      </c>
      <c r="J471" s="74">
        <f>0+J470</f>
        <v>0</v>
      </c>
      <c r="K471" s="72" t="s">
        <v>87</v>
      </c>
      <c r="L471" s="75">
        <f>0+L470</f>
        <v>0</v>
      </c>
      <c r="M471" s="13"/>
      <c r="N471" s="2"/>
      <c r="O471" s="2"/>
      <c r="P471" s="2"/>
      <c r="Q471" s="2"/>
    </row>
    <row r="472" ht="40" customHeight="1">
      <c r="A472" s="10"/>
      <c r="B472" s="78" t="s">
        <v>412</v>
      </c>
      <c r="C472" s="1"/>
      <c r="D472" s="1"/>
      <c r="E472" s="1"/>
      <c r="F472" s="1"/>
      <c r="G472" s="1"/>
      <c r="H472" s="47"/>
      <c r="I472" s="1"/>
      <c r="J472" s="47"/>
      <c r="K472" s="1"/>
      <c r="L472" s="1"/>
      <c r="M472" s="13"/>
      <c r="N472" s="2"/>
      <c r="O472" s="2"/>
      <c r="P472" s="2"/>
      <c r="Q472" s="2"/>
    </row>
    <row r="473">
      <c r="A473" s="10"/>
      <c r="B473" s="48">
        <v>70</v>
      </c>
      <c r="C473" s="49" t="s">
        <v>413</v>
      </c>
      <c r="D473" s="49" t="s">
        <v>7</v>
      </c>
      <c r="E473" s="49" t="s">
        <v>414</v>
      </c>
      <c r="F473" s="49" t="s">
        <v>7</v>
      </c>
      <c r="G473" s="50" t="s">
        <v>388</v>
      </c>
      <c r="H473" s="51">
        <v>243</v>
      </c>
      <c r="I473" s="52">
        <v>0</v>
      </c>
      <c r="J473" s="53">
        <f>ROUND(H473*I473,2)</f>
        <v>0</v>
      </c>
      <c r="K473" s="54">
        <v>0.20999999999999999</v>
      </c>
      <c r="L473" s="55">
        <f>ROUND(J473*1.21,2)</f>
        <v>0</v>
      </c>
      <c r="M473" s="13"/>
      <c r="N473" s="2"/>
      <c r="O473" s="2"/>
      <c r="P473" s="2"/>
      <c r="Q473" s="40">
        <f>IF(ISNUMBER(K473),IF(H473&gt;0,IF(I473&gt;0,J473,0),0),0)</f>
        <v>0</v>
      </c>
      <c r="R473" s="9">
        <f>IF(ISNUMBER(K473)=FALSE,J473,0)</f>
        <v>0</v>
      </c>
    </row>
    <row r="474">
      <c r="A474" s="10"/>
      <c r="B474" s="56" t="s">
        <v>47</v>
      </c>
      <c r="C474" s="1"/>
      <c r="D474" s="1"/>
      <c r="E474" s="57" t="s">
        <v>415</v>
      </c>
      <c r="F474" s="1"/>
      <c r="G474" s="1"/>
      <c r="H474" s="47"/>
      <c r="I474" s="1"/>
      <c r="J474" s="47"/>
      <c r="K474" s="1"/>
      <c r="L474" s="1"/>
      <c r="M474" s="13"/>
      <c r="N474" s="2"/>
      <c r="O474" s="2"/>
      <c r="P474" s="2"/>
      <c r="Q474" s="2"/>
    </row>
    <row r="475">
      <c r="A475" s="10"/>
      <c r="B475" s="56" t="s">
        <v>49</v>
      </c>
      <c r="C475" s="1"/>
      <c r="D475" s="1"/>
      <c r="E475" s="57" t="s">
        <v>416</v>
      </c>
      <c r="F475" s="1"/>
      <c r="G475" s="1"/>
      <c r="H475" s="47"/>
      <c r="I475" s="1"/>
      <c r="J475" s="47"/>
      <c r="K475" s="1"/>
      <c r="L475" s="1"/>
      <c r="M475" s="13"/>
      <c r="N475" s="2"/>
      <c r="O475" s="2"/>
      <c r="P475" s="2"/>
      <c r="Q475" s="2"/>
    </row>
    <row r="476">
      <c r="A476" s="10"/>
      <c r="B476" s="56" t="s">
        <v>51</v>
      </c>
      <c r="C476" s="1"/>
      <c r="D476" s="1"/>
      <c r="E476" s="57" t="s">
        <v>417</v>
      </c>
      <c r="F476" s="1"/>
      <c r="G476" s="1"/>
      <c r="H476" s="47"/>
      <c r="I476" s="1"/>
      <c r="J476" s="47"/>
      <c r="K476" s="1"/>
      <c r="L476" s="1"/>
      <c r="M476" s="13"/>
      <c r="N476" s="2"/>
      <c r="O476" s="2"/>
      <c r="P476" s="2"/>
      <c r="Q476" s="2"/>
    </row>
    <row r="477">
      <c r="A477" s="10"/>
      <c r="B477" s="56" t="s">
        <v>53</v>
      </c>
      <c r="C477" s="1"/>
      <c r="D477" s="1"/>
      <c r="E477" s="57" t="s">
        <v>54</v>
      </c>
      <c r="F477" s="1"/>
      <c r="G477" s="1"/>
      <c r="H477" s="47"/>
      <c r="I477" s="1"/>
      <c r="J477" s="47"/>
      <c r="K477" s="1"/>
      <c r="L477" s="1"/>
      <c r="M477" s="13"/>
      <c r="N477" s="2"/>
      <c r="O477" s="2"/>
      <c r="P477" s="2"/>
      <c r="Q477" s="2"/>
    </row>
    <row r="478" thickBot="1">
      <c r="A478" s="10"/>
      <c r="B478" s="58" t="s">
        <v>55</v>
      </c>
      <c r="C478" s="31"/>
      <c r="D478" s="31"/>
      <c r="E478" s="29"/>
      <c r="F478" s="31"/>
      <c r="G478" s="31"/>
      <c r="H478" s="59"/>
      <c r="I478" s="31"/>
      <c r="J478" s="59"/>
      <c r="K478" s="31"/>
      <c r="L478" s="31"/>
      <c r="M478" s="13"/>
      <c r="N478" s="2"/>
      <c r="O478" s="2"/>
      <c r="P478" s="2"/>
      <c r="Q478" s="2"/>
    </row>
    <row r="479" thickTop="1">
      <c r="A479" s="10"/>
      <c r="B479" s="48">
        <v>71</v>
      </c>
      <c r="C479" s="49" t="s">
        <v>418</v>
      </c>
      <c r="D479" s="49" t="s">
        <v>7</v>
      </c>
      <c r="E479" s="49" t="s">
        <v>419</v>
      </c>
      <c r="F479" s="49" t="s">
        <v>7</v>
      </c>
      <c r="G479" s="50" t="s">
        <v>131</v>
      </c>
      <c r="H479" s="60">
        <v>2</v>
      </c>
      <c r="I479" s="61">
        <v>0</v>
      </c>
      <c r="J479" s="62">
        <f>ROUND(H479*I479,2)</f>
        <v>0</v>
      </c>
      <c r="K479" s="63">
        <v>0.20999999999999999</v>
      </c>
      <c r="L479" s="64">
        <f>ROUND(J479*1.21,2)</f>
        <v>0</v>
      </c>
      <c r="M479" s="13"/>
      <c r="N479" s="2"/>
      <c r="O479" s="2"/>
      <c r="P479" s="2"/>
      <c r="Q479" s="40">
        <f>IF(ISNUMBER(K479),IF(H479&gt;0,IF(I479&gt;0,J479,0),0),0)</f>
        <v>0</v>
      </c>
      <c r="R479" s="9">
        <f>IF(ISNUMBER(K479)=FALSE,J479,0)</f>
        <v>0</v>
      </c>
    </row>
    <row r="480">
      <c r="A480" s="10"/>
      <c r="B480" s="56" t="s">
        <v>47</v>
      </c>
      <c r="C480" s="1"/>
      <c r="D480" s="1"/>
      <c r="E480" s="57" t="s">
        <v>7</v>
      </c>
      <c r="F480" s="1"/>
      <c r="G480" s="1"/>
      <c r="H480" s="47"/>
      <c r="I480" s="1"/>
      <c r="J480" s="47"/>
      <c r="K480" s="1"/>
      <c r="L480" s="1"/>
      <c r="M480" s="13"/>
      <c r="N480" s="2"/>
      <c r="O480" s="2"/>
      <c r="P480" s="2"/>
      <c r="Q480" s="2"/>
    </row>
    <row r="481">
      <c r="A481" s="10"/>
      <c r="B481" s="56" t="s">
        <v>49</v>
      </c>
      <c r="C481" s="1"/>
      <c r="D481" s="1"/>
      <c r="E481" s="57" t="s">
        <v>420</v>
      </c>
      <c r="F481" s="1"/>
      <c r="G481" s="1"/>
      <c r="H481" s="47"/>
      <c r="I481" s="1"/>
      <c r="J481" s="47"/>
      <c r="K481" s="1"/>
      <c r="L481" s="1"/>
      <c r="M481" s="13"/>
      <c r="N481" s="2"/>
      <c r="O481" s="2"/>
      <c r="P481" s="2"/>
      <c r="Q481" s="2"/>
    </row>
    <row r="482">
      <c r="A482" s="10"/>
      <c r="B482" s="56" t="s">
        <v>51</v>
      </c>
      <c r="C482" s="1"/>
      <c r="D482" s="1"/>
      <c r="E482" s="57" t="s">
        <v>421</v>
      </c>
      <c r="F482" s="1"/>
      <c r="G482" s="1"/>
      <c r="H482" s="47"/>
      <c r="I482" s="1"/>
      <c r="J482" s="47"/>
      <c r="K482" s="1"/>
      <c r="L482" s="1"/>
      <c r="M482" s="13"/>
      <c r="N482" s="2"/>
      <c r="O482" s="2"/>
      <c r="P482" s="2"/>
      <c r="Q482" s="2"/>
    </row>
    <row r="483">
      <c r="A483" s="10"/>
      <c r="B483" s="56" t="s">
        <v>53</v>
      </c>
      <c r="C483" s="1"/>
      <c r="D483" s="1"/>
      <c r="E483" s="57" t="s">
        <v>54</v>
      </c>
      <c r="F483" s="1"/>
      <c r="G483" s="1"/>
      <c r="H483" s="47"/>
      <c r="I483" s="1"/>
      <c r="J483" s="47"/>
      <c r="K483" s="1"/>
      <c r="L483" s="1"/>
      <c r="M483" s="13"/>
      <c r="N483" s="2"/>
      <c r="O483" s="2"/>
      <c r="P483" s="2"/>
      <c r="Q483" s="2"/>
    </row>
    <row r="484" thickBot="1">
      <c r="A484" s="10"/>
      <c r="B484" s="58" t="s">
        <v>55</v>
      </c>
      <c r="C484" s="31"/>
      <c r="D484" s="31"/>
      <c r="E484" s="29"/>
      <c r="F484" s="31"/>
      <c r="G484" s="31"/>
      <c r="H484" s="59"/>
      <c r="I484" s="31"/>
      <c r="J484" s="59"/>
      <c r="K484" s="31"/>
      <c r="L484" s="31"/>
      <c r="M484" s="13"/>
      <c r="N484" s="2"/>
      <c r="O484" s="2"/>
      <c r="P484" s="2"/>
      <c r="Q484" s="2"/>
    </row>
    <row r="485" thickTop="1" thickBot="1" ht="25" customHeight="1">
      <c r="A485" s="10"/>
      <c r="B485" s="1"/>
      <c r="C485" s="65">
        <v>8</v>
      </c>
      <c r="D485" s="1"/>
      <c r="E485" s="65" t="s">
        <v>107</v>
      </c>
      <c r="F485" s="1"/>
      <c r="G485" s="66" t="s">
        <v>82</v>
      </c>
      <c r="H485" s="67">
        <f>J473+J479</f>
        <v>0</v>
      </c>
      <c r="I485" s="66" t="s">
        <v>83</v>
      </c>
      <c r="J485" s="68">
        <f>(L485-H485)</f>
        <v>0</v>
      </c>
      <c r="K485" s="66" t="s">
        <v>84</v>
      </c>
      <c r="L485" s="69">
        <f>ROUND((J473+J479)*1.21,2)</f>
        <v>0</v>
      </c>
      <c r="M485" s="13"/>
      <c r="N485" s="2"/>
      <c r="O485" s="2"/>
      <c r="P485" s="2"/>
      <c r="Q485" s="40">
        <f>0+Q473+Q479</f>
        <v>0</v>
      </c>
      <c r="R485" s="9">
        <f>0+R473+R479</f>
        <v>0</v>
      </c>
      <c r="S485" s="70">
        <f>Q485*(1+J485)+R485</f>
        <v>0</v>
      </c>
    </row>
    <row r="486" thickTop="1" thickBot="1" ht="25" customHeight="1">
      <c r="A486" s="10"/>
      <c r="B486" s="71"/>
      <c r="C486" s="71"/>
      <c r="D486" s="71"/>
      <c r="E486" s="71"/>
      <c r="F486" s="71"/>
      <c r="G486" s="72" t="s">
        <v>85</v>
      </c>
      <c r="H486" s="73">
        <f>0+J473+J479</f>
        <v>0</v>
      </c>
      <c r="I486" s="72" t="s">
        <v>86</v>
      </c>
      <c r="J486" s="74">
        <f>0+J485</f>
        <v>0</v>
      </c>
      <c r="K486" s="72" t="s">
        <v>87</v>
      </c>
      <c r="L486" s="75">
        <f>0+L485</f>
        <v>0</v>
      </c>
      <c r="M486" s="13"/>
      <c r="N486" s="2"/>
      <c r="O486" s="2"/>
      <c r="P486" s="2"/>
      <c r="Q486" s="2"/>
    </row>
    <row r="487" ht="40" customHeight="1">
      <c r="A487" s="10"/>
      <c r="B487" s="78" t="s">
        <v>422</v>
      </c>
      <c r="C487" s="1"/>
      <c r="D487" s="1"/>
      <c r="E487" s="1"/>
      <c r="F487" s="1"/>
      <c r="G487" s="1"/>
      <c r="H487" s="47"/>
      <c r="I487" s="1"/>
      <c r="J487" s="47"/>
      <c r="K487" s="1"/>
      <c r="L487" s="1"/>
      <c r="M487" s="13"/>
      <c r="N487" s="2"/>
      <c r="O487" s="2"/>
      <c r="P487" s="2"/>
      <c r="Q487" s="2"/>
    </row>
    <row r="488">
      <c r="A488" s="10"/>
      <c r="B488" s="48">
        <v>72</v>
      </c>
      <c r="C488" s="49" t="s">
        <v>423</v>
      </c>
      <c r="D488" s="49" t="s">
        <v>7</v>
      </c>
      <c r="E488" s="49" t="s">
        <v>424</v>
      </c>
      <c r="F488" s="49" t="s">
        <v>7</v>
      </c>
      <c r="G488" s="50" t="s">
        <v>388</v>
      </c>
      <c r="H488" s="51">
        <v>86</v>
      </c>
      <c r="I488" s="52">
        <v>0</v>
      </c>
      <c r="J488" s="53">
        <f>ROUND(H488*I488,2)</f>
        <v>0</v>
      </c>
      <c r="K488" s="54">
        <v>0.20999999999999999</v>
      </c>
      <c r="L488" s="55">
        <f>ROUND(J488*1.21,2)</f>
        <v>0</v>
      </c>
      <c r="M488" s="13"/>
      <c r="N488" s="2"/>
      <c r="O488" s="2"/>
      <c r="P488" s="2"/>
      <c r="Q488" s="40">
        <f>IF(ISNUMBER(K488),IF(H488&gt;0,IF(I488&gt;0,J488,0),0),0)</f>
        <v>0</v>
      </c>
      <c r="R488" s="9">
        <f>IF(ISNUMBER(K488)=FALSE,J488,0)</f>
        <v>0</v>
      </c>
    </row>
    <row r="489">
      <c r="A489" s="10"/>
      <c r="B489" s="56" t="s">
        <v>47</v>
      </c>
      <c r="C489" s="1"/>
      <c r="D489" s="1"/>
      <c r="E489" s="57" t="s">
        <v>425</v>
      </c>
      <c r="F489" s="1"/>
      <c r="G489" s="1"/>
      <c r="H489" s="47"/>
      <c r="I489" s="1"/>
      <c r="J489" s="47"/>
      <c r="K489" s="1"/>
      <c r="L489" s="1"/>
      <c r="M489" s="13"/>
      <c r="N489" s="2"/>
      <c r="O489" s="2"/>
      <c r="P489" s="2"/>
      <c r="Q489" s="2"/>
    </row>
    <row r="490">
      <c r="A490" s="10"/>
      <c r="B490" s="56" t="s">
        <v>49</v>
      </c>
      <c r="C490" s="1"/>
      <c r="D490" s="1"/>
      <c r="E490" s="57" t="s">
        <v>426</v>
      </c>
      <c r="F490" s="1"/>
      <c r="G490" s="1"/>
      <c r="H490" s="47"/>
      <c r="I490" s="1"/>
      <c r="J490" s="47"/>
      <c r="K490" s="1"/>
      <c r="L490" s="1"/>
      <c r="M490" s="13"/>
      <c r="N490" s="2"/>
      <c r="O490" s="2"/>
      <c r="P490" s="2"/>
      <c r="Q490" s="2"/>
    </row>
    <row r="491">
      <c r="A491" s="10"/>
      <c r="B491" s="56" t="s">
        <v>51</v>
      </c>
      <c r="C491" s="1"/>
      <c r="D491" s="1"/>
      <c r="E491" s="57" t="s">
        <v>427</v>
      </c>
      <c r="F491" s="1"/>
      <c r="G491" s="1"/>
      <c r="H491" s="47"/>
      <c r="I491" s="1"/>
      <c r="J491" s="47"/>
      <c r="K491" s="1"/>
      <c r="L491" s="1"/>
      <c r="M491" s="13"/>
      <c r="N491" s="2"/>
      <c r="O491" s="2"/>
      <c r="P491" s="2"/>
      <c r="Q491" s="2"/>
    </row>
    <row r="492">
      <c r="A492" s="10"/>
      <c r="B492" s="56" t="s">
        <v>53</v>
      </c>
      <c r="C492" s="1"/>
      <c r="D492" s="1"/>
      <c r="E492" s="57" t="s">
        <v>54</v>
      </c>
      <c r="F492" s="1"/>
      <c r="G492" s="1"/>
      <c r="H492" s="47"/>
      <c r="I492" s="1"/>
      <c r="J492" s="47"/>
      <c r="K492" s="1"/>
      <c r="L492" s="1"/>
      <c r="M492" s="13"/>
      <c r="N492" s="2"/>
      <c r="O492" s="2"/>
      <c r="P492" s="2"/>
      <c r="Q492" s="2"/>
    </row>
    <row r="493" thickBot="1">
      <c r="A493" s="10"/>
      <c r="B493" s="58" t="s">
        <v>55</v>
      </c>
      <c r="C493" s="31"/>
      <c r="D493" s="31"/>
      <c r="E493" s="29"/>
      <c r="F493" s="31"/>
      <c r="G493" s="31"/>
      <c r="H493" s="59"/>
      <c r="I493" s="31"/>
      <c r="J493" s="59"/>
      <c r="K493" s="31"/>
      <c r="L493" s="31"/>
      <c r="M493" s="13"/>
      <c r="N493" s="2"/>
      <c r="O493" s="2"/>
      <c r="P493" s="2"/>
      <c r="Q493" s="2"/>
    </row>
    <row r="494" thickTop="1">
      <c r="A494" s="10"/>
      <c r="B494" s="48">
        <v>73</v>
      </c>
      <c r="C494" s="49" t="s">
        <v>428</v>
      </c>
      <c r="D494" s="49" t="s">
        <v>7</v>
      </c>
      <c r="E494" s="49" t="s">
        <v>429</v>
      </c>
      <c r="F494" s="49" t="s">
        <v>7</v>
      </c>
      <c r="G494" s="50" t="s">
        <v>388</v>
      </c>
      <c r="H494" s="60">
        <v>77</v>
      </c>
      <c r="I494" s="61">
        <v>0</v>
      </c>
      <c r="J494" s="62">
        <f>ROUND(H494*I494,2)</f>
        <v>0</v>
      </c>
      <c r="K494" s="63">
        <v>0.20999999999999999</v>
      </c>
      <c r="L494" s="64">
        <f>ROUND(J494*1.21,2)</f>
        <v>0</v>
      </c>
      <c r="M494" s="13"/>
      <c r="N494" s="2"/>
      <c r="O494" s="2"/>
      <c r="P494" s="2"/>
      <c r="Q494" s="40">
        <f>IF(ISNUMBER(K494),IF(H494&gt;0,IF(I494&gt;0,J494,0),0),0)</f>
        <v>0</v>
      </c>
      <c r="R494" s="9">
        <f>IF(ISNUMBER(K494)=FALSE,J494,0)</f>
        <v>0</v>
      </c>
    </row>
    <row r="495">
      <c r="A495" s="10"/>
      <c r="B495" s="56" t="s">
        <v>47</v>
      </c>
      <c r="C495" s="1"/>
      <c r="D495" s="1"/>
      <c r="E495" s="57" t="s">
        <v>430</v>
      </c>
      <c r="F495" s="1"/>
      <c r="G495" s="1"/>
      <c r="H495" s="47"/>
      <c r="I495" s="1"/>
      <c r="J495" s="47"/>
      <c r="K495" s="1"/>
      <c r="L495" s="1"/>
      <c r="M495" s="13"/>
      <c r="N495" s="2"/>
      <c r="O495" s="2"/>
      <c r="P495" s="2"/>
      <c r="Q495" s="2"/>
    </row>
    <row r="496">
      <c r="A496" s="10"/>
      <c r="B496" s="56" t="s">
        <v>49</v>
      </c>
      <c r="C496" s="1"/>
      <c r="D496" s="1"/>
      <c r="E496" s="57" t="s">
        <v>431</v>
      </c>
      <c r="F496" s="1"/>
      <c r="G496" s="1"/>
      <c r="H496" s="47"/>
      <c r="I496" s="1"/>
      <c r="J496" s="47"/>
      <c r="K496" s="1"/>
      <c r="L496" s="1"/>
      <c r="M496" s="13"/>
      <c r="N496" s="2"/>
      <c r="O496" s="2"/>
      <c r="P496" s="2"/>
      <c r="Q496" s="2"/>
    </row>
    <row r="497">
      <c r="A497" s="10"/>
      <c r="B497" s="56" t="s">
        <v>51</v>
      </c>
      <c r="C497" s="1"/>
      <c r="D497" s="1"/>
      <c r="E497" s="57" t="s">
        <v>432</v>
      </c>
      <c r="F497" s="1"/>
      <c r="G497" s="1"/>
      <c r="H497" s="47"/>
      <c r="I497" s="1"/>
      <c r="J497" s="47"/>
      <c r="K497" s="1"/>
      <c r="L497" s="1"/>
      <c r="M497" s="13"/>
      <c r="N497" s="2"/>
      <c r="O497" s="2"/>
      <c r="P497" s="2"/>
      <c r="Q497" s="2"/>
    </row>
    <row r="498">
      <c r="A498" s="10"/>
      <c r="B498" s="56" t="s">
        <v>53</v>
      </c>
      <c r="C498" s="1"/>
      <c r="D498" s="1"/>
      <c r="E498" s="57" t="s">
        <v>54</v>
      </c>
      <c r="F498" s="1"/>
      <c r="G498" s="1"/>
      <c r="H498" s="47"/>
      <c r="I498" s="1"/>
      <c r="J498" s="47"/>
      <c r="K498" s="1"/>
      <c r="L498" s="1"/>
      <c r="M498" s="13"/>
      <c r="N498" s="2"/>
      <c r="O498" s="2"/>
      <c r="P498" s="2"/>
      <c r="Q498" s="2"/>
    </row>
    <row r="499" thickBot="1">
      <c r="A499" s="10"/>
      <c r="B499" s="58" t="s">
        <v>55</v>
      </c>
      <c r="C499" s="31"/>
      <c r="D499" s="31"/>
      <c r="E499" s="29"/>
      <c r="F499" s="31"/>
      <c r="G499" s="31"/>
      <c r="H499" s="59"/>
      <c r="I499" s="31"/>
      <c r="J499" s="59"/>
      <c r="K499" s="31"/>
      <c r="L499" s="31"/>
      <c r="M499" s="13"/>
      <c r="N499" s="2"/>
      <c r="O499" s="2"/>
      <c r="P499" s="2"/>
      <c r="Q499" s="2"/>
    </row>
    <row r="500" thickTop="1">
      <c r="A500" s="10"/>
      <c r="B500" s="48">
        <v>74</v>
      </c>
      <c r="C500" s="49" t="s">
        <v>433</v>
      </c>
      <c r="D500" s="49" t="s">
        <v>7</v>
      </c>
      <c r="E500" s="49" t="s">
        <v>434</v>
      </c>
      <c r="F500" s="49" t="s">
        <v>7</v>
      </c>
      <c r="G500" s="50" t="s">
        <v>388</v>
      </c>
      <c r="H500" s="60">
        <v>119</v>
      </c>
      <c r="I500" s="61">
        <v>0</v>
      </c>
      <c r="J500" s="62">
        <f>ROUND(H500*I500,2)</f>
        <v>0</v>
      </c>
      <c r="K500" s="63">
        <v>0.20999999999999999</v>
      </c>
      <c r="L500" s="64">
        <f>ROUND(J500*1.21,2)</f>
        <v>0</v>
      </c>
      <c r="M500" s="13"/>
      <c r="N500" s="2"/>
      <c r="O500" s="2"/>
      <c r="P500" s="2"/>
      <c r="Q500" s="40">
        <f>IF(ISNUMBER(K500),IF(H500&gt;0,IF(I500&gt;0,J500,0),0),0)</f>
        <v>0</v>
      </c>
      <c r="R500" s="9">
        <f>IF(ISNUMBER(K500)=FALSE,J500,0)</f>
        <v>0</v>
      </c>
    </row>
    <row r="501">
      <c r="A501" s="10"/>
      <c r="B501" s="56" t="s">
        <v>47</v>
      </c>
      <c r="C501" s="1"/>
      <c r="D501" s="1"/>
      <c r="E501" s="57" t="s">
        <v>7</v>
      </c>
      <c r="F501" s="1"/>
      <c r="G501" s="1"/>
      <c r="H501" s="47"/>
      <c r="I501" s="1"/>
      <c r="J501" s="47"/>
      <c r="K501" s="1"/>
      <c r="L501" s="1"/>
      <c r="M501" s="13"/>
      <c r="N501" s="2"/>
      <c r="O501" s="2"/>
      <c r="P501" s="2"/>
      <c r="Q501" s="2"/>
    </row>
    <row r="502">
      <c r="A502" s="10"/>
      <c r="B502" s="56" t="s">
        <v>49</v>
      </c>
      <c r="C502" s="1"/>
      <c r="D502" s="1"/>
      <c r="E502" s="57" t="s">
        <v>435</v>
      </c>
      <c r="F502" s="1"/>
      <c r="G502" s="1"/>
      <c r="H502" s="47"/>
      <c r="I502" s="1"/>
      <c r="J502" s="47"/>
      <c r="K502" s="1"/>
      <c r="L502" s="1"/>
      <c r="M502" s="13"/>
      <c r="N502" s="2"/>
      <c r="O502" s="2"/>
      <c r="P502" s="2"/>
      <c r="Q502" s="2"/>
    </row>
    <row r="503">
      <c r="A503" s="10"/>
      <c r="B503" s="56" t="s">
        <v>51</v>
      </c>
      <c r="C503" s="1"/>
      <c r="D503" s="1"/>
      <c r="E503" s="57" t="s">
        <v>436</v>
      </c>
      <c r="F503" s="1"/>
      <c r="G503" s="1"/>
      <c r="H503" s="47"/>
      <c r="I503" s="1"/>
      <c r="J503" s="47"/>
      <c r="K503" s="1"/>
      <c r="L503" s="1"/>
      <c r="M503" s="13"/>
      <c r="N503" s="2"/>
      <c r="O503" s="2"/>
      <c r="P503" s="2"/>
      <c r="Q503" s="2"/>
    </row>
    <row r="504">
      <c r="A504" s="10"/>
      <c r="B504" s="56" t="s">
        <v>53</v>
      </c>
      <c r="C504" s="1"/>
      <c r="D504" s="1"/>
      <c r="E504" s="57" t="s">
        <v>54</v>
      </c>
      <c r="F504" s="1"/>
      <c r="G504" s="1"/>
      <c r="H504" s="47"/>
      <c r="I504" s="1"/>
      <c r="J504" s="47"/>
      <c r="K504" s="1"/>
      <c r="L504" s="1"/>
      <c r="M504" s="13"/>
      <c r="N504" s="2"/>
      <c r="O504" s="2"/>
      <c r="P504" s="2"/>
      <c r="Q504" s="2"/>
    </row>
    <row r="505" thickBot="1">
      <c r="A505" s="10"/>
      <c r="B505" s="58" t="s">
        <v>55</v>
      </c>
      <c r="C505" s="31"/>
      <c r="D505" s="31"/>
      <c r="E505" s="29"/>
      <c r="F505" s="31"/>
      <c r="G505" s="31"/>
      <c r="H505" s="59"/>
      <c r="I505" s="31"/>
      <c r="J505" s="59"/>
      <c r="K505" s="31"/>
      <c r="L505" s="31"/>
      <c r="M505" s="13"/>
      <c r="N505" s="2"/>
      <c r="O505" s="2"/>
      <c r="P505" s="2"/>
      <c r="Q505" s="2"/>
    </row>
    <row r="506" thickTop="1">
      <c r="A506" s="10"/>
      <c r="B506" s="48">
        <v>75</v>
      </c>
      <c r="C506" s="49" t="s">
        <v>437</v>
      </c>
      <c r="D506" s="49" t="s">
        <v>7</v>
      </c>
      <c r="E506" s="49" t="s">
        <v>438</v>
      </c>
      <c r="F506" s="49" t="s">
        <v>7</v>
      </c>
      <c r="G506" s="50" t="s">
        <v>388</v>
      </c>
      <c r="H506" s="60">
        <v>59.5</v>
      </c>
      <c r="I506" s="61">
        <v>0</v>
      </c>
      <c r="J506" s="62">
        <f>ROUND(H506*I506,2)</f>
        <v>0</v>
      </c>
      <c r="K506" s="63">
        <v>0.20999999999999999</v>
      </c>
      <c r="L506" s="64">
        <f>ROUND(J506*1.21,2)</f>
        <v>0</v>
      </c>
      <c r="M506" s="13"/>
      <c r="N506" s="2"/>
      <c r="O506" s="2"/>
      <c r="P506" s="2"/>
      <c r="Q506" s="40">
        <f>IF(ISNUMBER(K506),IF(H506&gt;0,IF(I506&gt;0,J506,0),0),0)</f>
        <v>0</v>
      </c>
      <c r="R506" s="9">
        <f>IF(ISNUMBER(K506)=FALSE,J506,0)</f>
        <v>0</v>
      </c>
    </row>
    <row r="507">
      <c r="A507" s="10"/>
      <c r="B507" s="56" t="s">
        <v>47</v>
      </c>
      <c r="C507" s="1"/>
      <c r="D507" s="1"/>
      <c r="E507" s="57" t="s">
        <v>430</v>
      </c>
      <c r="F507" s="1"/>
      <c r="G507" s="1"/>
      <c r="H507" s="47"/>
      <c r="I507" s="1"/>
      <c r="J507" s="47"/>
      <c r="K507" s="1"/>
      <c r="L507" s="1"/>
      <c r="M507" s="13"/>
      <c r="N507" s="2"/>
      <c r="O507" s="2"/>
      <c r="P507" s="2"/>
      <c r="Q507" s="2"/>
    </row>
    <row r="508">
      <c r="A508" s="10"/>
      <c r="B508" s="56" t="s">
        <v>49</v>
      </c>
      <c r="C508" s="1"/>
      <c r="D508" s="1"/>
      <c r="E508" s="57" t="s">
        <v>439</v>
      </c>
      <c r="F508" s="1"/>
      <c r="G508" s="1"/>
      <c r="H508" s="47"/>
      <c r="I508" s="1"/>
      <c r="J508" s="47"/>
      <c r="K508" s="1"/>
      <c r="L508" s="1"/>
      <c r="M508" s="13"/>
      <c r="N508" s="2"/>
      <c r="O508" s="2"/>
      <c r="P508" s="2"/>
      <c r="Q508" s="2"/>
    </row>
    <row r="509">
      <c r="A509" s="10"/>
      <c r="B509" s="56" t="s">
        <v>51</v>
      </c>
      <c r="C509" s="1"/>
      <c r="D509" s="1"/>
      <c r="E509" s="57" t="s">
        <v>432</v>
      </c>
      <c r="F509" s="1"/>
      <c r="G509" s="1"/>
      <c r="H509" s="47"/>
      <c r="I509" s="1"/>
      <c r="J509" s="47"/>
      <c r="K509" s="1"/>
      <c r="L509" s="1"/>
      <c r="M509" s="13"/>
      <c r="N509" s="2"/>
      <c r="O509" s="2"/>
      <c r="P509" s="2"/>
      <c r="Q509" s="2"/>
    </row>
    <row r="510">
      <c r="A510" s="10"/>
      <c r="B510" s="56" t="s">
        <v>53</v>
      </c>
      <c r="C510" s="1"/>
      <c r="D510" s="1"/>
      <c r="E510" s="57" t="s">
        <v>54</v>
      </c>
      <c r="F510" s="1"/>
      <c r="G510" s="1"/>
      <c r="H510" s="47"/>
      <c r="I510" s="1"/>
      <c r="J510" s="47"/>
      <c r="K510" s="1"/>
      <c r="L510" s="1"/>
      <c r="M510" s="13"/>
      <c r="N510" s="2"/>
      <c r="O510" s="2"/>
      <c r="P510" s="2"/>
      <c r="Q510" s="2"/>
    </row>
    <row r="511" thickBot="1">
      <c r="A511" s="10"/>
      <c r="B511" s="58" t="s">
        <v>55</v>
      </c>
      <c r="C511" s="31"/>
      <c r="D511" s="31"/>
      <c r="E511" s="29"/>
      <c r="F511" s="31"/>
      <c r="G511" s="31"/>
      <c r="H511" s="59"/>
      <c r="I511" s="31"/>
      <c r="J511" s="59"/>
      <c r="K511" s="31"/>
      <c r="L511" s="31"/>
      <c r="M511" s="13"/>
      <c r="N511" s="2"/>
      <c r="O511" s="2"/>
      <c r="P511" s="2"/>
      <c r="Q511" s="2"/>
    </row>
    <row r="512" thickTop="1">
      <c r="A512" s="10"/>
      <c r="B512" s="48">
        <v>76</v>
      </c>
      <c r="C512" s="49" t="s">
        <v>440</v>
      </c>
      <c r="D512" s="49"/>
      <c r="E512" s="49" t="s">
        <v>441</v>
      </c>
      <c r="F512" s="49" t="s">
        <v>7</v>
      </c>
      <c r="G512" s="50" t="s">
        <v>388</v>
      </c>
      <c r="H512" s="60">
        <v>81</v>
      </c>
      <c r="I512" s="61">
        <v>0</v>
      </c>
      <c r="J512" s="62">
        <f>ROUND(H512*I512,2)</f>
        <v>0</v>
      </c>
      <c r="K512" s="63">
        <v>0.20999999999999999</v>
      </c>
      <c r="L512" s="64">
        <f>ROUND(J512*1.21,2)</f>
        <v>0</v>
      </c>
      <c r="M512" s="13"/>
      <c r="N512" s="2"/>
      <c r="O512" s="2"/>
      <c r="P512" s="2"/>
      <c r="Q512" s="40">
        <f>IF(ISNUMBER(K512),IF(H512&gt;0,IF(I512&gt;0,J512,0),0),0)</f>
        <v>0</v>
      </c>
      <c r="R512" s="9">
        <f>IF(ISNUMBER(K512)=FALSE,J512,0)</f>
        <v>0</v>
      </c>
    </row>
    <row r="513">
      <c r="A513" s="10"/>
      <c r="B513" s="56" t="s">
        <v>47</v>
      </c>
      <c r="C513" s="1"/>
      <c r="D513" s="1"/>
      <c r="E513" s="57" t="s">
        <v>442</v>
      </c>
      <c r="F513" s="1"/>
      <c r="G513" s="1"/>
      <c r="H513" s="47"/>
      <c r="I513" s="1"/>
      <c r="J513" s="47"/>
      <c r="K513" s="1"/>
      <c r="L513" s="1"/>
      <c r="M513" s="13"/>
      <c r="N513" s="2"/>
      <c r="O513" s="2"/>
      <c r="P513" s="2"/>
      <c r="Q513" s="2"/>
    </row>
    <row r="514">
      <c r="A514" s="10"/>
      <c r="B514" s="56" t="s">
        <v>49</v>
      </c>
      <c r="C514" s="1"/>
      <c r="D514" s="1"/>
      <c r="E514" s="57" t="s">
        <v>443</v>
      </c>
      <c r="F514" s="1"/>
      <c r="G514" s="1"/>
      <c r="H514" s="47"/>
      <c r="I514" s="1"/>
      <c r="J514" s="47"/>
      <c r="K514" s="1"/>
      <c r="L514" s="1"/>
      <c r="M514" s="13"/>
      <c r="N514" s="2"/>
      <c r="O514" s="2"/>
      <c r="P514" s="2"/>
      <c r="Q514" s="2"/>
    </row>
    <row r="515">
      <c r="A515" s="10"/>
      <c r="B515" s="56" t="s">
        <v>51</v>
      </c>
      <c r="C515" s="1"/>
      <c r="D515" s="1"/>
      <c r="E515" s="57" t="s">
        <v>444</v>
      </c>
      <c r="F515" s="1"/>
      <c r="G515" s="1"/>
      <c r="H515" s="47"/>
      <c r="I515" s="1"/>
      <c r="J515" s="47"/>
      <c r="K515" s="1"/>
      <c r="L515" s="1"/>
      <c r="M515" s="13"/>
      <c r="N515" s="2"/>
      <c r="O515" s="2"/>
      <c r="P515" s="2"/>
      <c r="Q515" s="2"/>
    </row>
    <row r="516">
      <c r="A516" s="10"/>
      <c r="B516" s="56" t="s">
        <v>53</v>
      </c>
      <c r="C516" s="1"/>
      <c r="D516" s="1"/>
      <c r="E516" s="57" t="s">
        <v>54</v>
      </c>
      <c r="F516" s="1"/>
      <c r="G516" s="1"/>
      <c r="H516" s="47"/>
      <c r="I516" s="1"/>
      <c r="J516" s="47"/>
      <c r="K516" s="1"/>
      <c r="L516" s="1"/>
      <c r="M516" s="13"/>
      <c r="N516" s="2"/>
      <c r="O516" s="2"/>
      <c r="P516" s="2"/>
      <c r="Q516" s="2"/>
    </row>
    <row r="517" thickBot="1">
      <c r="A517" s="10"/>
      <c r="B517" s="58" t="s">
        <v>55</v>
      </c>
      <c r="C517" s="31"/>
      <c r="D517" s="31"/>
      <c r="E517" s="29"/>
      <c r="F517" s="31"/>
      <c r="G517" s="31"/>
      <c r="H517" s="59"/>
      <c r="I517" s="31"/>
      <c r="J517" s="59"/>
      <c r="K517" s="31"/>
      <c r="L517" s="31"/>
      <c r="M517" s="13"/>
      <c r="N517" s="2"/>
      <c r="O517" s="2"/>
      <c r="P517" s="2"/>
      <c r="Q517" s="2"/>
    </row>
    <row r="518" thickTop="1">
      <c r="A518" s="10"/>
      <c r="B518" s="48">
        <v>77</v>
      </c>
      <c r="C518" s="49" t="s">
        <v>445</v>
      </c>
      <c r="D518" s="49" t="s">
        <v>7</v>
      </c>
      <c r="E518" s="49" t="s">
        <v>446</v>
      </c>
      <c r="F518" s="49" t="s">
        <v>7</v>
      </c>
      <c r="G518" s="50" t="s">
        <v>388</v>
      </c>
      <c r="H518" s="60">
        <v>152</v>
      </c>
      <c r="I518" s="61">
        <v>0</v>
      </c>
      <c r="J518" s="62">
        <f>ROUND(H518*I518,2)</f>
        <v>0</v>
      </c>
      <c r="K518" s="63">
        <v>0.20999999999999999</v>
      </c>
      <c r="L518" s="64">
        <f>ROUND(J518*1.21,2)</f>
        <v>0</v>
      </c>
      <c r="M518" s="13"/>
      <c r="N518" s="2"/>
      <c r="O518" s="2"/>
      <c r="P518" s="2"/>
      <c r="Q518" s="40">
        <f>IF(ISNUMBER(K518),IF(H518&gt;0,IF(I518&gt;0,J518,0),0),0)</f>
        <v>0</v>
      </c>
      <c r="R518" s="9">
        <f>IF(ISNUMBER(K518)=FALSE,J518,0)</f>
        <v>0</v>
      </c>
    </row>
    <row r="519">
      <c r="A519" s="10"/>
      <c r="B519" s="56" t="s">
        <v>47</v>
      </c>
      <c r="C519" s="1"/>
      <c r="D519" s="1"/>
      <c r="E519" s="57" t="s">
        <v>430</v>
      </c>
      <c r="F519" s="1"/>
      <c r="G519" s="1"/>
      <c r="H519" s="47"/>
      <c r="I519" s="1"/>
      <c r="J519" s="47"/>
      <c r="K519" s="1"/>
      <c r="L519" s="1"/>
      <c r="M519" s="13"/>
      <c r="N519" s="2"/>
      <c r="O519" s="2"/>
      <c r="P519" s="2"/>
      <c r="Q519" s="2"/>
    </row>
    <row r="520">
      <c r="A520" s="10"/>
      <c r="B520" s="56" t="s">
        <v>49</v>
      </c>
      <c r="C520" s="1"/>
      <c r="D520" s="1"/>
      <c r="E520" s="57" t="s">
        <v>447</v>
      </c>
      <c r="F520" s="1"/>
      <c r="G520" s="1"/>
      <c r="H520" s="47"/>
      <c r="I520" s="1"/>
      <c r="J520" s="47"/>
      <c r="K520" s="1"/>
      <c r="L520" s="1"/>
      <c r="M520" s="13"/>
      <c r="N520" s="2"/>
      <c r="O520" s="2"/>
      <c r="P520" s="2"/>
      <c r="Q520" s="2"/>
    </row>
    <row r="521">
      <c r="A521" s="10"/>
      <c r="B521" s="56" t="s">
        <v>51</v>
      </c>
      <c r="C521" s="1"/>
      <c r="D521" s="1"/>
      <c r="E521" s="57" t="s">
        <v>432</v>
      </c>
      <c r="F521" s="1"/>
      <c r="G521" s="1"/>
      <c r="H521" s="47"/>
      <c r="I521" s="1"/>
      <c r="J521" s="47"/>
      <c r="K521" s="1"/>
      <c r="L521" s="1"/>
      <c r="M521" s="13"/>
      <c r="N521" s="2"/>
      <c r="O521" s="2"/>
      <c r="P521" s="2"/>
      <c r="Q521" s="2"/>
    </row>
    <row r="522">
      <c r="A522" s="10"/>
      <c r="B522" s="56" t="s">
        <v>53</v>
      </c>
      <c r="C522" s="1"/>
      <c r="D522" s="1"/>
      <c r="E522" s="57" t="s">
        <v>54</v>
      </c>
      <c r="F522" s="1"/>
      <c r="G522" s="1"/>
      <c r="H522" s="47"/>
      <c r="I522" s="1"/>
      <c r="J522" s="47"/>
      <c r="K522" s="1"/>
      <c r="L522" s="1"/>
      <c r="M522" s="13"/>
      <c r="N522" s="2"/>
      <c r="O522" s="2"/>
      <c r="P522" s="2"/>
      <c r="Q522" s="2"/>
    </row>
    <row r="523" thickBot="1">
      <c r="A523" s="10"/>
      <c r="B523" s="58" t="s">
        <v>55</v>
      </c>
      <c r="C523" s="31"/>
      <c r="D523" s="31"/>
      <c r="E523" s="29"/>
      <c r="F523" s="31"/>
      <c r="G523" s="31"/>
      <c r="H523" s="59"/>
      <c r="I523" s="31"/>
      <c r="J523" s="59"/>
      <c r="K523" s="31"/>
      <c r="L523" s="31"/>
      <c r="M523" s="13"/>
      <c r="N523" s="2"/>
      <c r="O523" s="2"/>
      <c r="P523" s="2"/>
      <c r="Q523" s="2"/>
    </row>
    <row r="524" thickTop="1">
      <c r="A524" s="10"/>
      <c r="B524" s="48">
        <v>78</v>
      </c>
      <c r="C524" s="49" t="s">
        <v>448</v>
      </c>
      <c r="D524" s="49" t="s">
        <v>7</v>
      </c>
      <c r="E524" s="49" t="s">
        <v>449</v>
      </c>
      <c r="F524" s="49" t="s">
        <v>7</v>
      </c>
      <c r="G524" s="50" t="s">
        <v>131</v>
      </c>
      <c r="H524" s="60">
        <v>2</v>
      </c>
      <c r="I524" s="61">
        <v>0</v>
      </c>
      <c r="J524" s="62">
        <f>ROUND(H524*I524,2)</f>
        <v>0</v>
      </c>
      <c r="K524" s="63">
        <v>0.20999999999999999</v>
      </c>
      <c r="L524" s="64">
        <f>ROUND(J524*1.21,2)</f>
        <v>0</v>
      </c>
      <c r="M524" s="13"/>
      <c r="N524" s="2"/>
      <c r="O524" s="2"/>
      <c r="P524" s="2"/>
      <c r="Q524" s="40">
        <f>IF(ISNUMBER(K524),IF(H524&gt;0,IF(I524&gt;0,J524,0),0),0)</f>
        <v>0</v>
      </c>
      <c r="R524" s="9">
        <f>IF(ISNUMBER(K524)=FALSE,J524,0)</f>
        <v>0</v>
      </c>
    </row>
    <row r="525">
      <c r="A525" s="10"/>
      <c r="B525" s="56" t="s">
        <v>47</v>
      </c>
      <c r="C525" s="1"/>
      <c r="D525" s="1"/>
      <c r="E525" s="57" t="s">
        <v>450</v>
      </c>
      <c r="F525" s="1"/>
      <c r="G525" s="1"/>
      <c r="H525" s="47"/>
      <c r="I525" s="1"/>
      <c r="J525" s="47"/>
      <c r="K525" s="1"/>
      <c r="L525" s="1"/>
      <c r="M525" s="13"/>
      <c r="N525" s="2"/>
      <c r="O525" s="2"/>
      <c r="P525" s="2"/>
      <c r="Q525" s="2"/>
    </row>
    <row r="526">
      <c r="A526" s="10"/>
      <c r="B526" s="56" t="s">
        <v>49</v>
      </c>
      <c r="C526" s="1"/>
      <c r="D526" s="1"/>
      <c r="E526" s="57" t="s">
        <v>420</v>
      </c>
      <c r="F526" s="1"/>
      <c r="G526" s="1"/>
      <c r="H526" s="47"/>
      <c r="I526" s="1"/>
      <c r="J526" s="47"/>
      <c r="K526" s="1"/>
      <c r="L526" s="1"/>
      <c r="M526" s="13"/>
      <c r="N526" s="2"/>
      <c r="O526" s="2"/>
      <c r="P526" s="2"/>
      <c r="Q526" s="2"/>
    </row>
    <row r="527">
      <c r="A527" s="10"/>
      <c r="B527" s="56" t="s">
        <v>51</v>
      </c>
      <c r="C527" s="1"/>
      <c r="D527" s="1"/>
      <c r="E527" s="57" t="s">
        <v>451</v>
      </c>
      <c r="F527" s="1"/>
      <c r="G527" s="1"/>
      <c r="H527" s="47"/>
      <c r="I527" s="1"/>
      <c r="J527" s="47"/>
      <c r="K527" s="1"/>
      <c r="L527" s="1"/>
      <c r="M527" s="13"/>
      <c r="N527" s="2"/>
      <c r="O527" s="2"/>
      <c r="P527" s="2"/>
      <c r="Q527" s="2"/>
    </row>
    <row r="528">
      <c r="A528" s="10"/>
      <c r="B528" s="56" t="s">
        <v>53</v>
      </c>
      <c r="C528" s="1"/>
      <c r="D528" s="1"/>
      <c r="E528" s="57" t="s">
        <v>54</v>
      </c>
      <c r="F528" s="1"/>
      <c r="G528" s="1"/>
      <c r="H528" s="47"/>
      <c r="I528" s="1"/>
      <c r="J528" s="47"/>
      <c r="K528" s="1"/>
      <c r="L528" s="1"/>
      <c r="M528" s="13"/>
      <c r="N528" s="2"/>
      <c r="O528" s="2"/>
      <c r="P528" s="2"/>
      <c r="Q528" s="2"/>
    </row>
    <row r="529" thickBot="1">
      <c r="A529" s="10"/>
      <c r="B529" s="58" t="s">
        <v>55</v>
      </c>
      <c r="C529" s="31"/>
      <c r="D529" s="31"/>
      <c r="E529" s="29"/>
      <c r="F529" s="31"/>
      <c r="G529" s="31"/>
      <c r="H529" s="59"/>
      <c r="I529" s="31"/>
      <c r="J529" s="59"/>
      <c r="K529" s="31"/>
      <c r="L529" s="31"/>
      <c r="M529" s="13"/>
      <c r="N529" s="2"/>
      <c r="O529" s="2"/>
      <c r="P529" s="2"/>
      <c r="Q529" s="2"/>
    </row>
    <row r="530" thickTop="1">
      <c r="A530" s="10"/>
      <c r="B530" s="48">
        <v>79</v>
      </c>
      <c r="C530" s="49" t="s">
        <v>452</v>
      </c>
      <c r="D530" s="49" t="s">
        <v>7</v>
      </c>
      <c r="E530" s="49" t="s">
        <v>453</v>
      </c>
      <c r="F530" s="49" t="s">
        <v>7</v>
      </c>
      <c r="G530" s="50" t="s">
        <v>131</v>
      </c>
      <c r="H530" s="60">
        <v>6</v>
      </c>
      <c r="I530" s="61">
        <v>0</v>
      </c>
      <c r="J530" s="62">
        <f>ROUND(H530*I530,2)</f>
        <v>0</v>
      </c>
      <c r="K530" s="63">
        <v>0.20999999999999999</v>
      </c>
      <c r="L530" s="64">
        <f>ROUND(J530*1.21,2)</f>
        <v>0</v>
      </c>
      <c r="M530" s="13"/>
      <c r="N530" s="2"/>
      <c r="O530" s="2"/>
      <c r="P530" s="2"/>
      <c r="Q530" s="40">
        <f>IF(ISNUMBER(K530),IF(H530&gt;0,IF(I530&gt;0,J530,0),0),0)</f>
        <v>0</v>
      </c>
      <c r="R530" s="9">
        <f>IF(ISNUMBER(K530)=FALSE,J530,0)</f>
        <v>0</v>
      </c>
    </row>
    <row r="531">
      <c r="A531" s="10"/>
      <c r="B531" s="56" t="s">
        <v>47</v>
      </c>
      <c r="C531" s="1"/>
      <c r="D531" s="1"/>
      <c r="E531" s="57" t="s">
        <v>454</v>
      </c>
      <c r="F531" s="1"/>
      <c r="G531" s="1"/>
      <c r="H531" s="47"/>
      <c r="I531" s="1"/>
      <c r="J531" s="47"/>
      <c r="K531" s="1"/>
      <c r="L531" s="1"/>
      <c r="M531" s="13"/>
      <c r="N531" s="2"/>
      <c r="O531" s="2"/>
      <c r="P531" s="2"/>
      <c r="Q531" s="2"/>
    </row>
    <row r="532">
      <c r="A532" s="10"/>
      <c r="B532" s="56" t="s">
        <v>49</v>
      </c>
      <c r="C532" s="1"/>
      <c r="D532" s="1"/>
      <c r="E532" s="57" t="s">
        <v>455</v>
      </c>
      <c r="F532" s="1"/>
      <c r="G532" s="1"/>
      <c r="H532" s="47"/>
      <c r="I532" s="1"/>
      <c r="J532" s="47"/>
      <c r="K532" s="1"/>
      <c r="L532" s="1"/>
      <c r="M532" s="13"/>
      <c r="N532" s="2"/>
      <c r="O532" s="2"/>
      <c r="P532" s="2"/>
      <c r="Q532" s="2"/>
    </row>
    <row r="533">
      <c r="A533" s="10"/>
      <c r="B533" s="56" t="s">
        <v>51</v>
      </c>
      <c r="C533" s="1"/>
      <c r="D533" s="1"/>
      <c r="E533" s="57" t="s">
        <v>456</v>
      </c>
      <c r="F533" s="1"/>
      <c r="G533" s="1"/>
      <c r="H533" s="47"/>
      <c r="I533" s="1"/>
      <c r="J533" s="47"/>
      <c r="K533" s="1"/>
      <c r="L533" s="1"/>
      <c r="M533" s="13"/>
      <c r="N533" s="2"/>
      <c r="O533" s="2"/>
      <c r="P533" s="2"/>
      <c r="Q533" s="2"/>
    </row>
    <row r="534">
      <c r="A534" s="10"/>
      <c r="B534" s="56" t="s">
        <v>53</v>
      </c>
      <c r="C534" s="1"/>
      <c r="D534" s="1"/>
      <c r="E534" s="57" t="s">
        <v>54</v>
      </c>
      <c r="F534" s="1"/>
      <c r="G534" s="1"/>
      <c r="H534" s="47"/>
      <c r="I534" s="1"/>
      <c r="J534" s="47"/>
      <c r="K534" s="1"/>
      <c r="L534" s="1"/>
      <c r="M534" s="13"/>
      <c r="N534" s="2"/>
      <c r="O534" s="2"/>
      <c r="P534" s="2"/>
      <c r="Q534" s="2"/>
    </row>
    <row r="535" thickBot="1">
      <c r="A535" s="10"/>
      <c r="B535" s="58" t="s">
        <v>55</v>
      </c>
      <c r="C535" s="31"/>
      <c r="D535" s="31"/>
      <c r="E535" s="29"/>
      <c r="F535" s="31"/>
      <c r="G535" s="31"/>
      <c r="H535" s="59"/>
      <c r="I535" s="31"/>
      <c r="J535" s="59"/>
      <c r="K535" s="31"/>
      <c r="L535" s="31"/>
      <c r="M535" s="13"/>
      <c r="N535" s="2"/>
      <c r="O535" s="2"/>
      <c r="P535" s="2"/>
      <c r="Q535" s="2"/>
    </row>
    <row r="536" thickTop="1">
      <c r="A536" s="10"/>
      <c r="B536" s="48">
        <v>80</v>
      </c>
      <c r="C536" s="49" t="s">
        <v>457</v>
      </c>
      <c r="D536" s="49"/>
      <c r="E536" s="49" t="s">
        <v>458</v>
      </c>
      <c r="F536" s="49" t="s">
        <v>7</v>
      </c>
      <c r="G536" s="50" t="s">
        <v>131</v>
      </c>
      <c r="H536" s="60">
        <v>2</v>
      </c>
      <c r="I536" s="61">
        <v>0</v>
      </c>
      <c r="J536" s="62">
        <f>ROUND(H536*I536,2)</f>
        <v>0</v>
      </c>
      <c r="K536" s="63">
        <v>0.20999999999999999</v>
      </c>
      <c r="L536" s="64">
        <f>ROUND(J536*1.21,2)</f>
        <v>0</v>
      </c>
      <c r="M536" s="13"/>
      <c r="N536" s="2"/>
      <c r="O536" s="2"/>
      <c r="P536" s="2"/>
      <c r="Q536" s="40">
        <f>IF(ISNUMBER(K536),IF(H536&gt;0,IF(I536&gt;0,J536,0),0),0)</f>
        <v>0</v>
      </c>
      <c r="R536" s="9">
        <f>IF(ISNUMBER(K536)=FALSE,J536,0)</f>
        <v>0</v>
      </c>
    </row>
    <row r="537">
      <c r="A537" s="10"/>
      <c r="B537" s="56" t="s">
        <v>47</v>
      </c>
      <c r="C537" s="1"/>
      <c r="D537" s="1"/>
      <c r="E537" s="57" t="s">
        <v>459</v>
      </c>
      <c r="F537" s="1"/>
      <c r="G537" s="1"/>
      <c r="H537" s="47"/>
      <c r="I537" s="1"/>
      <c r="J537" s="47"/>
      <c r="K537" s="1"/>
      <c r="L537" s="1"/>
      <c r="M537" s="13"/>
      <c r="N537" s="2"/>
      <c r="O537" s="2"/>
      <c r="P537" s="2"/>
      <c r="Q537" s="2"/>
    </row>
    <row r="538">
      <c r="A538" s="10"/>
      <c r="B538" s="56" t="s">
        <v>49</v>
      </c>
      <c r="C538" s="1"/>
      <c r="D538" s="1"/>
      <c r="E538" s="57" t="s">
        <v>420</v>
      </c>
      <c r="F538" s="1"/>
      <c r="G538" s="1"/>
      <c r="H538" s="47"/>
      <c r="I538" s="1"/>
      <c r="J538" s="47"/>
      <c r="K538" s="1"/>
      <c r="L538" s="1"/>
      <c r="M538" s="13"/>
      <c r="N538" s="2"/>
      <c r="O538" s="2"/>
      <c r="P538" s="2"/>
      <c r="Q538" s="2"/>
    </row>
    <row r="539">
      <c r="A539" s="10"/>
      <c r="B539" s="56" t="s">
        <v>51</v>
      </c>
      <c r="C539" s="1"/>
      <c r="D539" s="1"/>
      <c r="E539" s="57" t="s">
        <v>460</v>
      </c>
      <c r="F539" s="1"/>
      <c r="G539" s="1"/>
      <c r="H539" s="47"/>
      <c r="I539" s="1"/>
      <c r="J539" s="47"/>
      <c r="K539" s="1"/>
      <c r="L539" s="1"/>
      <c r="M539" s="13"/>
      <c r="N539" s="2"/>
      <c r="O539" s="2"/>
      <c r="P539" s="2"/>
      <c r="Q539" s="2"/>
    </row>
    <row r="540">
      <c r="A540" s="10"/>
      <c r="B540" s="56" t="s">
        <v>53</v>
      </c>
      <c r="C540" s="1"/>
      <c r="D540" s="1"/>
      <c r="E540" s="57" t="s">
        <v>54</v>
      </c>
      <c r="F540" s="1"/>
      <c r="G540" s="1"/>
      <c r="H540" s="47"/>
      <c r="I540" s="1"/>
      <c r="J540" s="47"/>
      <c r="K540" s="1"/>
      <c r="L540" s="1"/>
      <c r="M540" s="13"/>
      <c r="N540" s="2"/>
      <c r="O540" s="2"/>
      <c r="P540" s="2"/>
      <c r="Q540" s="2"/>
    </row>
    <row r="541" thickBot="1">
      <c r="A541" s="10"/>
      <c r="B541" s="58" t="s">
        <v>55</v>
      </c>
      <c r="C541" s="31"/>
      <c r="D541" s="31"/>
      <c r="E541" s="29"/>
      <c r="F541" s="31"/>
      <c r="G541" s="31"/>
      <c r="H541" s="59"/>
      <c r="I541" s="31"/>
      <c r="J541" s="59"/>
      <c r="K541" s="31"/>
      <c r="L541" s="31"/>
      <c r="M541" s="13"/>
      <c r="N541" s="2"/>
      <c r="O541" s="2"/>
      <c r="P541" s="2"/>
      <c r="Q541" s="2"/>
    </row>
    <row r="542" thickTop="1">
      <c r="A542" s="10"/>
      <c r="B542" s="48">
        <v>81</v>
      </c>
      <c r="C542" s="49" t="s">
        <v>461</v>
      </c>
      <c r="D542" s="49"/>
      <c r="E542" s="49" t="s">
        <v>462</v>
      </c>
      <c r="F542" s="49" t="s">
        <v>7</v>
      </c>
      <c r="G542" s="50" t="s">
        <v>131</v>
      </c>
      <c r="H542" s="60">
        <v>2</v>
      </c>
      <c r="I542" s="61">
        <v>0</v>
      </c>
      <c r="J542" s="62">
        <f>ROUND(H542*I542,2)</f>
        <v>0</v>
      </c>
      <c r="K542" s="63">
        <v>0.20999999999999999</v>
      </c>
      <c r="L542" s="64">
        <f>ROUND(J542*1.21,2)</f>
        <v>0</v>
      </c>
      <c r="M542" s="13"/>
      <c r="N542" s="2"/>
      <c r="O542" s="2"/>
      <c r="P542" s="2"/>
      <c r="Q542" s="40">
        <f>IF(ISNUMBER(K542),IF(H542&gt;0,IF(I542&gt;0,J542,0),0),0)</f>
        <v>0</v>
      </c>
      <c r="R542" s="9">
        <f>IF(ISNUMBER(K542)=FALSE,J542,0)</f>
        <v>0</v>
      </c>
    </row>
    <row r="543">
      <c r="A543" s="10"/>
      <c r="B543" s="56" t="s">
        <v>47</v>
      </c>
      <c r="C543" s="1"/>
      <c r="D543" s="1"/>
      <c r="E543" s="57" t="s">
        <v>463</v>
      </c>
      <c r="F543" s="1"/>
      <c r="G543" s="1"/>
      <c r="H543" s="47"/>
      <c r="I543" s="1"/>
      <c r="J543" s="47"/>
      <c r="K543" s="1"/>
      <c r="L543" s="1"/>
      <c r="M543" s="13"/>
      <c r="N543" s="2"/>
      <c r="O543" s="2"/>
      <c r="P543" s="2"/>
      <c r="Q543" s="2"/>
    </row>
    <row r="544">
      <c r="A544" s="10"/>
      <c r="B544" s="56" t="s">
        <v>49</v>
      </c>
      <c r="C544" s="1"/>
      <c r="D544" s="1"/>
      <c r="E544" s="57" t="s">
        <v>420</v>
      </c>
      <c r="F544" s="1"/>
      <c r="G544" s="1"/>
      <c r="H544" s="47"/>
      <c r="I544" s="1"/>
      <c r="J544" s="47"/>
      <c r="K544" s="1"/>
      <c r="L544" s="1"/>
      <c r="M544" s="13"/>
      <c r="N544" s="2"/>
      <c r="O544" s="2"/>
      <c r="P544" s="2"/>
      <c r="Q544" s="2"/>
    </row>
    <row r="545">
      <c r="A545" s="10"/>
      <c r="B545" s="56" t="s">
        <v>51</v>
      </c>
      <c r="C545" s="1"/>
      <c r="D545" s="1"/>
      <c r="E545" s="57" t="s">
        <v>464</v>
      </c>
      <c r="F545" s="1"/>
      <c r="G545" s="1"/>
      <c r="H545" s="47"/>
      <c r="I545" s="1"/>
      <c r="J545" s="47"/>
      <c r="K545" s="1"/>
      <c r="L545" s="1"/>
      <c r="M545" s="13"/>
      <c r="N545" s="2"/>
      <c r="O545" s="2"/>
      <c r="P545" s="2"/>
      <c r="Q545" s="2"/>
    </row>
    <row r="546">
      <c r="A546" s="10"/>
      <c r="B546" s="56" t="s">
        <v>53</v>
      </c>
      <c r="C546" s="1"/>
      <c r="D546" s="1"/>
      <c r="E546" s="57" t="s">
        <v>54</v>
      </c>
      <c r="F546" s="1"/>
      <c r="G546" s="1"/>
      <c r="H546" s="47"/>
      <c r="I546" s="1"/>
      <c r="J546" s="47"/>
      <c r="K546" s="1"/>
      <c r="L546" s="1"/>
      <c r="M546" s="13"/>
      <c r="N546" s="2"/>
      <c r="O546" s="2"/>
      <c r="P546" s="2"/>
      <c r="Q546" s="2"/>
    </row>
    <row r="547" thickBot="1">
      <c r="A547" s="10"/>
      <c r="B547" s="58" t="s">
        <v>55</v>
      </c>
      <c r="C547" s="31"/>
      <c r="D547" s="31"/>
      <c r="E547" s="29"/>
      <c r="F547" s="31"/>
      <c r="G547" s="31"/>
      <c r="H547" s="59"/>
      <c r="I547" s="31"/>
      <c r="J547" s="59"/>
      <c r="K547" s="31"/>
      <c r="L547" s="31"/>
      <c r="M547" s="13"/>
      <c r="N547" s="2"/>
      <c r="O547" s="2"/>
      <c r="P547" s="2"/>
      <c r="Q547" s="2"/>
    </row>
    <row r="548" thickTop="1">
      <c r="A548" s="10"/>
      <c r="B548" s="48">
        <v>82</v>
      </c>
      <c r="C548" s="49" t="s">
        <v>465</v>
      </c>
      <c r="D548" s="49" t="s">
        <v>7</v>
      </c>
      <c r="E548" s="49" t="s">
        <v>466</v>
      </c>
      <c r="F548" s="49" t="s">
        <v>7</v>
      </c>
      <c r="G548" s="50" t="s">
        <v>96</v>
      </c>
      <c r="H548" s="60">
        <v>33.5</v>
      </c>
      <c r="I548" s="61">
        <v>0</v>
      </c>
      <c r="J548" s="62">
        <f>ROUND(H548*I548,2)</f>
        <v>0</v>
      </c>
      <c r="K548" s="63">
        <v>0.20999999999999999</v>
      </c>
      <c r="L548" s="64">
        <f>ROUND(J548*1.21,2)</f>
        <v>0</v>
      </c>
      <c r="M548" s="13"/>
      <c r="N548" s="2"/>
      <c r="O548" s="2"/>
      <c r="P548" s="2"/>
      <c r="Q548" s="40">
        <f>IF(ISNUMBER(K548),IF(H548&gt;0,IF(I548&gt;0,J548,0),0),0)</f>
        <v>0</v>
      </c>
      <c r="R548" s="9">
        <f>IF(ISNUMBER(K548)=FALSE,J548,0)</f>
        <v>0</v>
      </c>
    </row>
    <row r="549">
      <c r="A549" s="10"/>
      <c r="B549" s="56" t="s">
        <v>47</v>
      </c>
      <c r="C549" s="1"/>
      <c r="D549" s="1"/>
      <c r="E549" s="57" t="s">
        <v>467</v>
      </c>
      <c r="F549" s="1"/>
      <c r="G549" s="1"/>
      <c r="H549" s="47"/>
      <c r="I549" s="1"/>
      <c r="J549" s="47"/>
      <c r="K549" s="1"/>
      <c r="L549" s="1"/>
      <c r="M549" s="13"/>
      <c r="N549" s="2"/>
      <c r="O549" s="2"/>
      <c r="P549" s="2"/>
      <c r="Q549" s="2"/>
    </row>
    <row r="550">
      <c r="A550" s="10"/>
      <c r="B550" s="56" t="s">
        <v>49</v>
      </c>
      <c r="C550" s="1"/>
      <c r="D550" s="1"/>
      <c r="E550" s="57" t="s">
        <v>468</v>
      </c>
      <c r="F550" s="1"/>
      <c r="G550" s="1"/>
      <c r="H550" s="47"/>
      <c r="I550" s="1"/>
      <c r="J550" s="47"/>
      <c r="K550" s="1"/>
      <c r="L550" s="1"/>
      <c r="M550" s="13"/>
      <c r="N550" s="2"/>
      <c r="O550" s="2"/>
      <c r="P550" s="2"/>
      <c r="Q550" s="2"/>
    </row>
    <row r="551">
      <c r="A551" s="10"/>
      <c r="B551" s="56" t="s">
        <v>51</v>
      </c>
      <c r="C551" s="1"/>
      <c r="D551" s="1"/>
      <c r="E551" s="57" t="s">
        <v>469</v>
      </c>
      <c r="F551" s="1"/>
      <c r="G551" s="1"/>
      <c r="H551" s="47"/>
      <c r="I551" s="1"/>
      <c r="J551" s="47"/>
      <c r="K551" s="1"/>
      <c r="L551" s="1"/>
      <c r="M551" s="13"/>
      <c r="N551" s="2"/>
      <c r="O551" s="2"/>
      <c r="P551" s="2"/>
      <c r="Q551" s="2"/>
    </row>
    <row r="552">
      <c r="A552" s="10"/>
      <c r="B552" s="56" t="s">
        <v>53</v>
      </c>
      <c r="C552" s="1"/>
      <c r="D552" s="1"/>
      <c r="E552" s="57" t="s">
        <v>54</v>
      </c>
      <c r="F552" s="1"/>
      <c r="G552" s="1"/>
      <c r="H552" s="47"/>
      <c r="I552" s="1"/>
      <c r="J552" s="47"/>
      <c r="K552" s="1"/>
      <c r="L552" s="1"/>
      <c r="M552" s="13"/>
      <c r="N552" s="2"/>
      <c r="O552" s="2"/>
      <c r="P552" s="2"/>
      <c r="Q552" s="2"/>
    </row>
    <row r="553" thickBot="1">
      <c r="A553" s="10"/>
      <c r="B553" s="58" t="s">
        <v>55</v>
      </c>
      <c r="C553" s="31"/>
      <c r="D553" s="31"/>
      <c r="E553" s="29"/>
      <c r="F553" s="31"/>
      <c r="G553" s="31"/>
      <c r="H553" s="59"/>
      <c r="I553" s="31"/>
      <c r="J553" s="59"/>
      <c r="K553" s="31"/>
      <c r="L553" s="31"/>
      <c r="M553" s="13"/>
      <c r="N553" s="2"/>
      <c r="O553" s="2"/>
      <c r="P553" s="2"/>
      <c r="Q553" s="2"/>
    </row>
    <row r="554" thickTop="1">
      <c r="A554" s="10"/>
      <c r="B554" s="48">
        <v>83</v>
      </c>
      <c r="C554" s="49" t="s">
        <v>470</v>
      </c>
      <c r="D554" s="49" t="s">
        <v>7</v>
      </c>
      <c r="E554" s="49" t="s">
        <v>471</v>
      </c>
      <c r="F554" s="49" t="s">
        <v>7</v>
      </c>
      <c r="G554" s="50" t="s">
        <v>96</v>
      </c>
      <c r="H554" s="60">
        <v>33.5</v>
      </c>
      <c r="I554" s="61">
        <v>0</v>
      </c>
      <c r="J554" s="62">
        <f>ROUND(H554*I554,2)</f>
        <v>0</v>
      </c>
      <c r="K554" s="63">
        <v>0.20999999999999999</v>
      </c>
      <c r="L554" s="64">
        <f>ROUND(J554*1.21,2)</f>
        <v>0</v>
      </c>
      <c r="M554" s="13"/>
      <c r="N554" s="2"/>
      <c r="O554" s="2"/>
      <c r="P554" s="2"/>
      <c r="Q554" s="40">
        <f>IF(ISNUMBER(K554),IF(H554&gt;0,IF(I554&gt;0,J554,0),0),0)</f>
        <v>0</v>
      </c>
      <c r="R554" s="9">
        <f>IF(ISNUMBER(K554)=FALSE,J554,0)</f>
        <v>0</v>
      </c>
    </row>
    <row r="555">
      <c r="A555" s="10"/>
      <c r="B555" s="56" t="s">
        <v>47</v>
      </c>
      <c r="C555" s="1"/>
      <c r="D555" s="1"/>
      <c r="E555" s="57" t="s">
        <v>472</v>
      </c>
      <c r="F555" s="1"/>
      <c r="G555" s="1"/>
      <c r="H555" s="47"/>
      <c r="I555" s="1"/>
      <c r="J555" s="47"/>
      <c r="K555" s="1"/>
      <c r="L555" s="1"/>
      <c r="M555" s="13"/>
      <c r="N555" s="2"/>
      <c r="O555" s="2"/>
      <c r="P555" s="2"/>
      <c r="Q555" s="2"/>
    </row>
    <row r="556">
      <c r="A556" s="10"/>
      <c r="B556" s="56" t="s">
        <v>49</v>
      </c>
      <c r="C556" s="1"/>
      <c r="D556" s="1"/>
      <c r="E556" s="57" t="s">
        <v>468</v>
      </c>
      <c r="F556" s="1"/>
      <c r="G556" s="1"/>
      <c r="H556" s="47"/>
      <c r="I556" s="1"/>
      <c r="J556" s="47"/>
      <c r="K556" s="1"/>
      <c r="L556" s="1"/>
      <c r="M556" s="13"/>
      <c r="N556" s="2"/>
      <c r="O556" s="2"/>
      <c r="P556" s="2"/>
      <c r="Q556" s="2"/>
    </row>
    <row r="557">
      <c r="A557" s="10"/>
      <c r="B557" s="56" t="s">
        <v>51</v>
      </c>
      <c r="C557" s="1"/>
      <c r="D557" s="1"/>
      <c r="E557" s="57" t="s">
        <v>469</v>
      </c>
      <c r="F557" s="1"/>
      <c r="G557" s="1"/>
      <c r="H557" s="47"/>
      <c r="I557" s="1"/>
      <c r="J557" s="47"/>
      <c r="K557" s="1"/>
      <c r="L557" s="1"/>
      <c r="M557" s="13"/>
      <c r="N557" s="2"/>
      <c r="O557" s="2"/>
      <c r="P557" s="2"/>
      <c r="Q557" s="2"/>
    </row>
    <row r="558">
      <c r="A558" s="10"/>
      <c r="B558" s="56" t="s">
        <v>53</v>
      </c>
      <c r="C558" s="1"/>
      <c r="D558" s="1"/>
      <c r="E558" s="57" t="s">
        <v>54</v>
      </c>
      <c r="F558" s="1"/>
      <c r="G558" s="1"/>
      <c r="H558" s="47"/>
      <c r="I558" s="1"/>
      <c r="J558" s="47"/>
      <c r="K558" s="1"/>
      <c r="L558" s="1"/>
      <c r="M558" s="13"/>
      <c r="N558" s="2"/>
      <c r="O558" s="2"/>
      <c r="P558" s="2"/>
      <c r="Q558" s="2"/>
    </row>
    <row r="559" thickBot="1">
      <c r="A559" s="10"/>
      <c r="B559" s="58" t="s">
        <v>55</v>
      </c>
      <c r="C559" s="31"/>
      <c r="D559" s="31"/>
      <c r="E559" s="29"/>
      <c r="F559" s="31"/>
      <c r="G559" s="31"/>
      <c r="H559" s="59"/>
      <c r="I559" s="31"/>
      <c r="J559" s="59"/>
      <c r="K559" s="31"/>
      <c r="L559" s="31"/>
      <c r="M559" s="13"/>
      <c r="N559" s="2"/>
      <c r="O559" s="2"/>
      <c r="P559" s="2"/>
      <c r="Q559" s="2"/>
    </row>
    <row r="560" thickTop="1">
      <c r="A560" s="10"/>
      <c r="B560" s="48">
        <v>84</v>
      </c>
      <c r="C560" s="49" t="s">
        <v>473</v>
      </c>
      <c r="D560" s="49" t="s">
        <v>7</v>
      </c>
      <c r="E560" s="49" t="s">
        <v>474</v>
      </c>
      <c r="F560" s="49" t="s">
        <v>7</v>
      </c>
      <c r="G560" s="50" t="s">
        <v>388</v>
      </c>
      <c r="H560" s="60">
        <v>69.579999999999998</v>
      </c>
      <c r="I560" s="61">
        <v>0</v>
      </c>
      <c r="J560" s="62">
        <f>ROUND(H560*I560,2)</f>
        <v>0</v>
      </c>
      <c r="K560" s="63">
        <v>0.20999999999999999</v>
      </c>
      <c r="L560" s="64">
        <f>ROUND(J560*1.21,2)</f>
        <v>0</v>
      </c>
      <c r="M560" s="13"/>
      <c r="N560" s="2"/>
      <c r="O560" s="2"/>
      <c r="P560" s="2"/>
      <c r="Q560" s="40">
        <f>IF(ISNUMBER(K560),IF(H560&gt;0,IF(I560&gt;0,J560,0),0),0)</f>
        <v>0</v>
      </c>
      <c r="R560" s="9">
        <f>IF(ISNUMBER(K560)=FALSE,J560,0)</f>
        <v>0</v>
      </c>
    </row>
    <row r="561">
      <c r="A561" s="10"/>
      <c r="B561" s="56" t="s">
        <v>47</v>
      </c>
      <c r="C561" s="1"/>
      <c r="D561" s="1"/>
      <c r="E561" s="57" t="s">
        <v>475</v>
      </c>
      <c r="F561" s="1"/>
      <c r="G561" s="1"/>
      <c r="H561" s="47"/>
      <c r="I561" s="1"/>
      <c r="J561" s="47"/>
      <c r="K561" s="1"/>
      <c r="L561" s="1"/>
      <c r="M561" s="13"/>
      <c r="N561" s="2"/>
      <c r="O561" s="2"/>
      <c r="P561" s="2"/>
      <c r="Q561" s="2"/>
    </row>
    <row r="562">
      <c r="A562" s="10"/>
      <c r="B562" s="56" t="s">
        <v>49</v>
      </c>
      <c r="C562" s="1"/>
      <c r="D562" s="1"/>
      <c r="E562" s="57" t="s">
        <v>476</v>
      </c>
      <c r="F562" s="1"/>
      <c r="G562" s="1"/>
      <c r="H562" s="47"/>
      <c r="I562" s="1"/>
      <c r="J562" s="47"/>
      <c r="K562" s="1"/>
      <c r="L562" s="1"/>
      <c r="M562" s="13"/>
      <c r="N562" s="2"/>
      <c r="O562" s="2"/>
      <c r="P562" s="2"/>
      <c r="Q562" s="2"/>
    </row>
    <row r="563">
      <c r="A563" s="10"/>
      <c r="B563" s="56" t="s">
        <v>51</v>
      </c>
      <c r="C563" s="1"/>
      <c r="D563" s="1"/>
      <c r="E563" s="57" t="s">
        <v>477</v>
      </c>
      <c r="F563" s="1"/>
      <c r="G563" s="1"/>
      <c r="H563" s="47"/>
      <c r="I563" s="1"/>
      <c r="J563" s="47"/>
      <c r="K563" s="1"/>
      <c r="L563" s="1"/>
      <c r="M563" s="13"/>
      <c r="N563" s="2"/>
      <c r="O563" s="2"/>
      <c r="P563" s="2"/>
      <c r="Q563" s="2"/>
    </row>
    <row r="564">
      <c r="A564" s="10"/>
      <c r="B564" s="56" t="s">
        <v>53</v>
      </c>
      <c r="C564" s="1"/>
      <c r="D564" s="1"/>
      <c r="E564" s="57" t="s">
        <v>54</v>
      </c>
      <c r="F564" s="1"/>
      <c r="G564" s="1"/>
      <c r="H564" s="47"/>
      <c r="I564" s="1"/>
      <c r="J564" s="47"/>
      <c r="K564" s="1"/>
      <c r="L564" s="1"/>
      <c r="M564" s="13"/>
      <c r="N564" s="2"/>
      <c r="O564" s="2"/>
      <c r="P564" s="2"/>
      <c r="Q564" s="2"/>
    </row>
    <row r="565" thickBot="1">
      <c r="A565" s="10"/>
      <c r="B565" s="58" t="s">
        <v>55</v>
      </c>
      <c r="C565" s="31"/>
      <c r="D565" s="31"/>
      <c r="E565" s="29"/>
      <c r="F565" s="31"/>
      <c r="G565" s="31"/>
      <c r="H565" s="59"/>
      <c r="I565" s="31"/>
      <c r="J565" s="59"/>
      <c r="K565" s="31"/>
      <c r="L565" s="31"/>
      <c r="M565" s="13"/>
      <c r="N565" s="2"/>
      <c r="O565" s="2"/>
      <c r="P565" s="2"/>
      <c r="Q565" s="2"/>
    </row>
    <row r="566" thickTop="1">
      <c r="A566" s="10"/>
      <c r="B566" s="48">
        <v>85</v>
      </c>
      <c r="C566" s="49" t="s">
        <v>478</v>
      </c>
      <c r="D566" s="49" t="s">
        <v>7</v>
      </c>
      <c r="E566" s="49" t="s">
        <v>479</v>
      </c>
      <c r="F566" s="49" t="s">
        <v>7</v>
      </c>
      <c r="G566" s="50" t="s">
        <v>388</v>
      </c>
      <c r="H566" s="60">
        <v>20</v>
      </c>
      <c r="I566" s="61">
        <v>0</v>
      </c>
      <c r="J566" s="62">
        <f>ROUND(H566*I566,2)</f>
        <v>0</v>
      </c>
      <c r="K566" s="63">
        <v>0.20999999999999999</v>
      </c>
      <c r="L566" s="64">
        <f>ROUND(J566*1.21,2)</f>
        <v>0</v>
      </c>
      <c r="M566" s="13"/>
      <c r="N566" s="2"/>
      <c r="O566" s="2"/>
      <c r="P566" s="2"/>
      <c r="Q566" s="40">
        <f>IF(ISNUMBER(K566),IF(H566&gt;0,IF(I566&gt;0,J566,0),0),0)</f>
        <v>0</v>
      </c>
      <c r="R566" s="9">
        <f>IF(ISNUMBER(K566)=FALSE,J566,0)</f>
        <v>0</v>
      </c>
    </row>
    <row r="567">
      <c r="A567" s="10"/>
      <c r="B567" s="56" t="s">
        <v>47</v>
      </c>
      <c r="C567" s="1"/>
      <c r="D567" s="1"/>
      <c r="E567" s="57" t="s">
        <v>475</v>
      </c>
      <c r="F567" s="1"/>
      <c r="G567" s="1"/>
      <c r="H567" s="47"/>
      <c r="I567" s="1"/>
      <c r="J567" s="47"/>
      <c r="K567" s="1"/>
      <c r="L567" s="1"/>
      <c r="M567" s="13"/>
      <c r="N567" s="2"/>
      <c r="O567" s="2"/>
      <c r="P567" s="2"/>
      <c r="Q567" s="2"/>
    </row>
    <row r="568">
      <c r="A568" s="10"/>
      <c r="B568" s="56" t="s">
        <v>49</v>
      </c>
      <c r="C568" s="1"/>
      <c r="D568" s="1"/>
      <c r="E568" s="57" t="s">
        <v>480</v>
      </c>
      <c r="F568" s="1"/>
      <c r="G568" s="1"/>
      <c r="H568" s="47"/>
      <c r="I568" s="1"/>
      <c r="J568" s="47"/>
      <c r="K568" s="1"/>
      <c r="L568" s="1"/>
      <c r="M568" s="13"/>
      <c r="N568" s="2"/>
      <c r="O568" s="2"/>
      <c r="P568" s="2"/>
      <c r="Q568" s="2"/>
    </row>
    <row r="569">
      <c r="A569" s="10"/>
      <c r="B569" s="56" t="s">
        <v>51</v>
      </c>
      <c r="C569" s="1"/>
      <c r="D569" s="1"/>
      <c r="E569" s="57" t="s">
        <v>477</v>
      </c>
      <c r="F569" s="1"/>
      <c r="G569" s="1"/>
      <c r="H569" s="47"/>
      <c r="I569" s="1"/>
      <c r="J569" s="47"/>
      <c r="K569" s="1"/>
      <c r="L569" s="1"/>
      <c r="M569" s="13"/>
      <c r="N569" s="2"/>
      <c r="O569" s="2"/>
      <c r="P569" s="2"/>
      <c r="Q569" s="2"/>
    </row>
    <row r="570">
      <c r="A570" s="10"/>
      <c r="B570" s="56" t="s">
        <v>53</v>
      </c>
      <c r="C570" s="1"/>
      <c r="D570" s="1"/>
      <c r="E570" s="57" t="s">
        <v>54</v>
      </c>
      <c r="F570" s="1"/>
      <c r="G570" s="1"/>
      <c r="H570" s="47"/>
      <c r="I570" s="1"/>
      <c r="J570" s="47"/>
      <c r="K570" s="1"/>
      <c r="L570" s="1"/>
      <c r="M570" s="13"/>
      <c r="N570" s="2"/>
      <c r="O570" s="2"/>
      <c r="P570" s="2"/>
      <c r="Q570" s="2"/>
    </row>
    <row r="571" thickBot="1">
      <c r="A571" s="10"/>
      <c r="B571" s="58" t="s">
        <v>55</v>
      </c>
      <c r="C571" s="31"/>
      <c r="D571" s="31"/>
      <c r="E571" s="29"/>
      <c r="F571" s="31"/>
      <c r="G571" s="31"/>
      <c r="H571" s="59"/>
      <c r="I571" s="31"/>
      <c r="J571" s="59"/>
      <c r="K571" s="31"/>
      <c r="L571" s="31"/>
      <c r="M571" s="13"/>
      <c r="N571" s="2"/>
      <c r="O571" s="2"/>
      <c r="P571" s="2"/>
      <c r="Q571" s="2"/>
    </row>
    <row r="572" thickTop="1">
      <c r="A572" s="10"/>
      <c r="B572" s="48">
        <v>86</v>
      </c>
      <c r="C572" s="49" t="s">
        <v>481</v>
      </c>
      <c r="D572" s="49" t="s">
        <v>7</v>
      </c>
      <c r="E572" s="49" t="s">
        <v>482</v>
      </c>
      <c r="F572" s="49" t="s">
        <v>7</v>
      </c>
      <c r="G572" s="50" t="s">
        <v>388</v>
      </c>
      <c r="H572" s="60">
        <v>16.719999999999999</v>
      </c>
      <c r="I572" s="61">
        <v>0</v>
      </c>
      <c r="J572" s="62">
        <f>ROUND(H572*I572,2)</f>
        <v>0</v>
      </c>
      <c r="K572" s="63">
        <v>0.20999999999999999</v>
      </c>
      <c r="L572" s="64">
        <f>ROUND(J572*1.21,2)</f>
        <v>0</v>
      </c>
      <c r="M572" s="13"/>
      <c r="N572" s="2"/>
      <c r="O572" s="2"/>
      <c r="P572" s="2"/>
      <c r="Q572" s="40">
        <f>IF(ISNUMBER(K572),IF(H572&gt;0,IF(I572&gt;0,J572,0),0),0)</f>
        <v>0</v>
      </c>
      <c r="R572" s="9">
        <f>IF(ISNUMBER(K572)=FALSE,J572,0)</f>
        <v>0</v>
      </c>
    </row>
    <row r="573">
      <c r="A573" s="10"/>
      <c r="B573" s="56" t="s">
        <v>47</v>
      </c>
      <c r="C573" s="1"/>
      <c r="D573" s="1"/>
      <c r="E573" s="57" t="s">
        <v>483</v>
      </c>
      <c r="F573" s="1"/>
      <c r="G573" s="1"/>
      <c r="H573" s="47"/>
      <c r="I573" s="1"/>
      <c r="J573" s="47"/>
      <c r="K573" s="1"/>
      <c r="L573" s="1"/>
      <c r="M573" s="13"/>
      <c r="N573" s="2"/>
      <c r="O573" s="2"/>
      <c r="P573" s="2"/>
      <c r="Q573" s="2"/>
    </row>
    <row r="574">
      <c r="A574" s="10"/>
      <c r="B574" s="56" t="s">
        <v>49</v>
      </c>
      <c r="C574" s="1"/>
      <c r="D574" s="1"/>
      <c r="E574" s="57" t="s">
        <v>484</v>
      </c>
      <c r="F574" s="1"/>
      <c r="G574" s="1"/>
      <c r="H574" s="47"/>
      <c r="I574" s="1"/>
      <c r="J574" s="47"/>
      <c r="K574" s="1"/>
      <c r="L574" s="1"/>
      <c r="M574" s="13"/>
      <c r="N574" s="2"/>
      <c r="O574" s="2"/>
      <c r="P574" s="2"/>
      <c r="Q574" s="2"/>
    </row>
    <row r="575">
      <c r="A575" s="10"/>
      <c r="B575" s="56" t="s">
        <v>51</v>
      </c>
      <c r="C575" s="1"/>
      <c r="D575" s="1"/>
      <c r="E575" s="57" t="s">
        <v>485</v>
      </c>
      <c r="F575" s="1"/>
      <c r="G575" s="1"/>
      <c r="H575" s="47"/>
      <c r="I575" s="1"/>
      <c r="J575" s="47"/>
      <c r="K575" s="1"/>
      <c r="L575" s="1"/>
      <c r="M575" s="13"/>
      <c r="N575" s="2"/>
      <c r="O575" s="2"/>
      <c r="P575" s="2"/>
      <c r="Q575" s="2"/>
    </row>
    <row r="576">
      <c r="A576" s="10"/>
      <c r="B576" s="56" t="s">
        <v>53</v>
      </c>
      <c r="C576" s="1"/>
      <c r="D576" s="1"/>
      <c r="E576" s="57" t="s">
        <v>54</v>
      </c>
      <c r="F576" s="1"/>
      <c r="G576" s="1"/>
      <c r="H576" s="47"/>
      <c r="I576" s="1"/>
      <c r="J576" s="47"/>
      <c r="K576" s="1"/>
      <c r="L576" s="1"/>
      <c r="M576" s="13"/>
      <c r="N576" s="2"/>
      <c r="O576" s="2"/>
      <c r="P576" s="2"/>
      <c r="Q576" s="2"/>
    </row>
    <row r="577" thickBot="1">
      <c r="A577" s="10"/>
      <c r="B577" s="58" t="s">
        <v>55</v>
      </c>
      <c r="C577" s="31"/>
      <c r="D577" s="31"/>
      <c r="E577" s="29"/>
      <c r="F577" s="31"/>
      <c r="G577" s="31"/>
      <c r="H577" s="59"/>
      <c r="I577" s="31"/>
      <c r="J577" s="59"/>
      <c r="K577" s="31"/>
      <c r="L577" s="31"/>
      <c r="M577" s="13"/>
      <c r="N577" s="2"/>
      <c r="O577" s="2"/>
      <c r="P577" s="2"/>
      <c r="Q577" s="2"/>
    </row>
    <row r="578" thickTop="1">
      <c r="A578" s="10"/>
      <c r="B578" s="48">
        <v>87</v>
      </c>
      <c r="C578" s="49" t="s">
        <v>486</v>
      </c>
      <c r="D578" s="49" t="s">
        <v>7</v>
      </c>
      <c r="E578" s="49" t="s">
        <v>487</v>
      </c>
      <c r="F578" s="49" t="s">
        <v>7</v>
      </c>
      <c r="G578" s="50" t="s">
        <v>388</v>
      </c>
      <c r="H578" s="60">
        <v>121.5</v>
      </c>
      <c r="I578" s="61">
        <v>0</v>
      </c>
      <c r="J578" s="62">
        <f>ROUND(H578*I578,2)</f>
        <v>0</v>
      </c>
      <c r="K578" s="63">
        <v>0.20999999999999999</v>
      </c>
      <c r="L578" s="64">
        <f>ROUND(J578*1.21,2)</f>
        <v>0</v>
      </c>
      <c r="M578" s="13"/>
      <c r="N578" s="2"/>
      <c r="O578" s="2"/>
      <c r="P578" s="2"/>
      <c r="Q578" s="40">
        <f>IF(ISNUMBER(K578),IF(H578&gt;0,IF(I578&gt;0,J578,0),0),0)</f>
        <v>0</v>
      </c>
      <c r="R578" s="9">
        <f>IF(ISNUMBER(K578)=FALSE,J578,0)</f>
        <v>0</v>
      </c>
    </row>
    <row r="579">
      <c r="A579" s="10"/>
      <c r="B579" s="56" t="s">
        <v>47</v>
      </c>
      <c r="C579" s="1"/>
      <c r="D579" s="1"/>
      <c r="E579" s="57" t="s">
        <v>7</v>
      </c>
      <c r="F579" s="1"/>
      <c r="G579" s="1"/>
      <c r="H579" s="47"/>
      <c r="I579" s="1"/>
      <c r="J579" s="47"/>
      <c r="K579" s="1"/>
      <c r="L579" s="1"/>
      <c r="M579" s="13"/>
      <c r="N579" s="2"/>
      <c r="O579" s="2"/>
      <c r="P579" s="2"/>
      <c r="Q579" s="2"/>
    </row>
    <row r="580">
      <c r="A580" s="10"/>
      <c r="B580" s="56" t="s">
        <v>49</v>
      </c>
      <c r="C580" s="1"/>
      <c r="D580" s="1"/>
      <c r="E580" s="57" t="s">
        <v>488</v>
      </c>
      <c r="F580" s="1"/>
      <c r="G580" s="1"/>
      <c r="H580" s="47"/>
      <c r="I580" s="1"/>
      <c r="J580" s="47"/>
      <c r="K580" s="1"/>
      <c r="L580" s="1"/>
      <c r="M580" s="13"/>
      <c r="N580" s="2"/>
      <c r="O580" s="2"/>
      <c r="P580" s="2"/>
      <c r="Q580" s="2"/>
    </row>
    <row r="581">
      <c r="A581" s="10"/>
      <c r="B581" s="56" t="s">
        <v>51</v>
      </c>
      <c r="C581" s="1"/>
      <c r="D581" s="1"/>
      <c r="E581" s="57" t="s">
        <v>489</v>
      </c>
      <c r="F581" s="1"/>
      <c r="G581" s="1"/>
      <c r="H581" s="47"/>
      <c r="I581" s="1"/>
      <c r="J581" s="47"/>
      <c r="K581" s="1"/>
      <c r="L581" s="1"/>
      <c r="M581" s="13"/>
      <c r="N581" s="2"/>
      <c r="O581" s="2"/>
      <c r="P581" s="2"/>
      <c r="Q581" s="2"/>
    </row>
    <row r="582">
      <c r="A582" s="10"/>
      <c r="B582" s="56" t="s">
        <v>53</v>
      </c>
      <c r="C582" s="1"/>
      <c r="D582" s="1"/>
      <c r="E582" s="57" t="s">
        <v>54</v>
      </c>
      <c r="F582" s="1"/>
      <c r="G582" s="1"/>
      <c r="H582" s="47"/>
      <c r="I582" s="1"/>
      <c r="J582" s="47"/>
      <c r="K582" s="1"/>
      <c r="L582" s="1"/>
      <c r="M582" s="13"/>
      <c r="N582" s="2"/>
      <c r="O582" s="2"/>
      <c r="P582" s="2"/>
      <c r="Q582" s="2"/>
    </row>
    <row r="583" thickBot="1">
      <c r="A583" s="10"/>
      <c r="B583" s="58" t="s">
        <v>55</v>
      </c>
      <c r="C583" s="31"/>
      <c r="D583" s="31"/>
      <c r="E583" s="29"/>
      <c r="F583" s="31"/>
      <c r="G583" s="31"/>
      <c r="H583" s="59"/>
      <c r="I583" s="31"/>
      <c r="J583" s="59"/>
      <c r="K583" s="31"/>
      <c r="L583" s="31"/>
      <c r="M583" s="13"/>
      <c r="N583" s="2"/>
      <c r="O583" s="2"/>
      <c r="P583" s="2"/>
      <c r="Q583" s="2"/>
    </row>
    <row r="584" thickTop="1">
      <c r="A584" s="10"/>
      <c r="B584" s="48">
        <v>88</v>
      </c>
      <c r="C584" s="49" t="s">
        <v>490</v>
      </c>
      <c r="D584" s="49" t="s">
        <v>7</v>
      </c>
      <c r="E584" s="49" t="s">
        <v>491</v>
      </c>
      <c r="F584" s="49" t="s">
        <v>7</v>
      </c>
      <c r="G584" s="50" t="s">
        <v>388</v>
      </c>
      <c r="H584" s="60">
        <v>81</v>
      </c>
      <c r="I584" s="61">
        <v>0</v>
      </c>
      <c r="J584" s="62">
        <f>ROUND(H584*I584,2)</f>
        <v>0</v>
      </c>
      <c r="K584" s="63">
        <v>0.20999999999999999</v>
      </c>
      <c r="L584" s="64">
        <f>ROUND(J584*1.21,2)</f>
        <v>0</v>
      </c>
      <c r="M584" s="13"/>
      <c r="N584" s="2"/>
      <c r="O584" s="2"/>
      <c r="P584" s="2"/>
      <c r="Q584" s="40">
        <f>IF(ISNUMBER(K584),IF(H584&gt;0,IF(I584&gt;0,J584,0),0),0)</f>
        <v>0</v>
      </c>
      <c r="R584" s="9">
        <f>IF(ISNUMBER(K584)=FALSE,J584,0)</f>
        <v>0</v>
      </c>
    </row>
    <row r="585">
      <c r="A585" s="10"/>
      <c r="B585" s="56" t="s">
        <v>47</v>
      </c>
      <c r="C585" s="1"/>
      <c r="D585" s="1"/>
      <c r="E585" s="57" t="s">
        <v>7</v>
      </c>
      <c r="F585" s="1"/>
      <c r="G585" s="1"/>
      <c r="H585" s="47"/>
      <c r="I585" s="1"/>
      <c r="J585" s="47"/>
      <c r="K585" s="1"/>
      <c r="L585" s="1"/>
      <c r="M585" s="13"/>
      <c r="N585" s="2"/>
      <c r="O585" s="2"/>
      <c r="P585" s="2"/>
      <c r="Q585" s="2"/>
    </row>
    <row r="586">
      <c r="A586" s="10"/>
      <c r="B586" s="56" t="s">
        <v>49</v>
      </c>
      <c r="C586" s="1"/>
      <c r="D586" s="1"/>
      <c r="E586" s="57" t="s">
        <v>492</v>
      </c>
      <c r="F586" s="1"/>
      <c r="G586" s="1"/>
      <c r="H586" s="47"/>
      <c r="I586" s="1"/>
      <c r="J586" s="47"/>
      <c r="K586" s="1"/>
      <c r="L586" s="1"/>
      <c r="M586" s="13"/>
      <c r="N586" s="2"/>
      <c r="O586" s="2"/>
      <c r="P586" s="2"/>
      <c r="Q586" s="2"/>
    </row>
    <row r="587">
      <c r="A587" s="10"/>
      <c r="B587" s="56" t="s">
        <v>51</v>
      </c>
      <c r="C587" s="1"/>
      <c r="D587" s="1"/>
      <c r="E587" s="57" t="s">
        <v>489</v>
      </c>
      <c r="F587" s="1"/>
      <c r="G587" s="1"/>
      <c r="H587" s="47"/>
      <c r="I587" s="1"/>
      <c r="J587" s="47"/>
      <c r="K587" s="1"/>
      <c r="L587" s="1"/>
      <c r="M587" s="13"/>
      <c r="N587" s="2"/>
      <c r="O587" s="2"/>
      <c r="P587" s="2"/>
      <c r="Q587" s="2"/>
    </row>
    <row r="588">
      <c r="A588" s="10"/>
      <c r="B588" s="56" t="s">
        <v>53</v>
      </c>
      <c r="C588" s="1"/>
      <c r="D588" s="1"/>
      <c r="E588" s="57" t="s">
        <v>54</v>
      </c>
      <c r="F588" s="1"/>
      <c r="G588" s="1"/>
      <c r="H588" s="47"/>
      <c r="I588" s="1"/>
      <c r="J588" s="47"/>
      <c r="K588" s="1"/>
      <c r="L588" s="1"/>
      <c r="M588" s="13"/>
      <c r="N588" s="2"/>
      <c r="O588" s="2"/>
      <c r="P588" s="2"/>
      <c r="Q588" s="2"/>
    </row>
    <row r="589" thickBot="1">
      <c r="A589" s="10"/>
      <c r="B589" s="58" t="s">
        <v>55</v>
      </c>
      <c r="C589" s="31"/>
      <c r="D589" s="31"/>
      <c r="E589" s="29"/>
      <c r="F589" s="31"/>
      <c r="G589" s="31"/>
      <c r="H589" s="59"/>
      <c r="I589" s="31"/>
      <c r="J589" s="59"/>
      <c r="K589" s="31"/>
      <c r="L589" s="31"/>
      <c r="M589" s="13"/>
      <c r="N589" s="2"/>
      <c r="O589" s="2"/>
      <c r="P589" s="2"/>
      <c r="Q589" s="2"/>
    </row>
    <row r="590" thickTop="1">
      <c r="A590" s="10"/>
      <c r="B590" s="48">
        <v>89</v>
      </c>
      <c r="C590" s="49" t="s">
        <v>493</v>
      </c>
      <c r="D590" s="49" t="s">
        <v>7</v>
      </c>
      <c r="E590" s="49" t="s">
        <v>494</v>
      </c>
      <c r="F590" s="49" t="s">
        <v>7</v>
      </c>
      <c r="G590" s="50" t="s">
        <v>388</v>
      </c>
      <c r="H590" s="60">
        <v>16.719999999999999</v>
      </c>
      <c r="I590" s="61">
        <v>0</v>
      </c>
      <c r="J590" s="62">
        <f>ROUND(H590*I590,2)</f>
        <v>0</v>
      </c>
      <c r="K590" s="63">
        <v>0.20999999999999999</v>
      </c>
      <c r="L590" s="64">
        <f>ROUND(J590*1.21,2)</f>
        <v>0</v>
      </c>
      <c r="M590" s="13"/>
      <c r="N590" s="2"/>
      <c r="O590" s="2"/>
      <c r="P590" s="2"/>
      <c r="Q590" s="40">
        <f>IF(ISNUMBER(K590),IF(H590&gt;0,IF(I590&gt;0,J590,0),0),0)</f>
        <v>0</v>
      </c>
      <c r="R590" s="9">
        <f>IF(ISNUMBER(K590)=FALSE,J590,0)</f>
        <v>0</v>
      </c>
    </row>
    <row r="591">
      <c r="A591" s="10"/>
      <c r="B591" s="56" t="s">
        <v>47</v>
      </c>
      <c r="C591" s="1"/>
      <c r="D591" s="1"/>
      <c r="E591" s="57" t="s">
        <v>483</v>
      </c>
      <c r="F591" s="1"/>
      <c r="G591" s="1"/>
      <c r="H591" s="47"/>
      <c r="I591" s="1"/>
      <c r="J591" s="47"/>
      <c r="K591" s="1"/>
      <c r="L591" s="1"/>
      <c r="M591" s="13"/>
      <c r="N591" s="2"/>
      <c r="O591" s="2"/>
      <c r="P591" s="2"/>
      <c r="Q591" s="2"/>
    </row>
    <row r="592">
      <c r="A592" s="10"/>
      <c r="B592" s="56" t="s">
        <v>49</v>
      </c>
      <c r="C592" s="1"/>
      <c r="D592" s="1"/>
      <c r="E592" s="57" t="s">
        <v>484</v>
      </c>
      <c r="F592" s="1"/>
      <c r="G592" s="1"/>
      <c r="H592" s="47"/>
      <c r="I592" s="1"/>
      <c r="J592" s="47"/>
      <c r="K592" s="1"/>
      <c r="L592" s="1"/>
      <c r="M592" s="13"/>
      <c r="N592" s="2"/>
      <c r="O592" s="2"/>
      <c r="P592" s="2"/>
      <c r="Q592" s="2"/>
    </row>
    <row r="593">
      <c r="A593" s="10"/>
      <c r="B593" s="56" t="s">
        <v>51</v>
      </c>
      <c r="C593" s="1"/>
      <c r="D593" s="1"/>
      <c r="E593" s="57" t="s">
        <v>489</v>
      </c>
      <c r="F593" s="1"/>
      <c r="G593" s="1"/>
      <c r="H593" s="47"/>
      <c r="I593" s="1"/>
      <c r="J593" s="47"/>
      <c r="K593" s="1"/>
      <c r="L593" s="1"/>
      <c r="M593" s="13"/>
      <c r="N593" s="2"/>
      <c r="O593" s="2"/>
      <c r="P593" s="2"/>
      <c r="Q593" s="2"/>
    </row>
    <row r="594">
      <c r="A594" s="10"/>
      <c r="B594" s="56" t="s">
        <v>53</v>
      </c>
      <c r="C594" s="1"/>
      <c r="D594" s="1"/>
      <c r="E594" s="57" t="s">
        <v>54</v>
      </c>
      <c r="F594" s="1"/>
      <c r="G594" s="1"/>
      <c r="H594" s="47"/>
      <c r="I594" s="1"/>
      <c r="J594" s="47"/>
      <c r="K594" s="1"/>
      <c r="L594" s="1"/>
      <c r="M594" s="13"/>
      <c r="N594" s="2"/>
      <c r="O594" s="2"/>
      <c r="P594" s="2"/>
      <c r="Q594" s="2"/>
    </row>
    <row r="595" thickBot="1">
      <c r="A595" s="10"/>
      <c r="B595" s="58" t="s">
        <v>55</v>
      </c>
      <c r="C595" s="31"/>
      <c r="D595" s="31"/>
      <c r="E595" s="29"/>
      <c r="F595" s="31"/>
      <c r="G595" s="31"/>
      <c r="H595" s="59"/>
      <c r="I595" s="31"/>
      <c r="J595" s="59"/>
      <c r="K595" s="31"/>
      <c r="L595" s="31"/>
      <c r="M595" s="13"/>
      <c r="N595" s="2"/>
      <c r="O595" s="2"/>
      <c r="P595" s="2"/>
      <c r="Q595" s="2"/>
    </row>
    <row r="596" thickTop="1">
      <c r="A596" s="10"/>
      <c r="B596" s="48">
        <v>90</v>
      </c>
      <c r="C596" s="49" t="s">
        <v>495</v>
      </c>
      <c r="D596" s="49" t="s">
        <v>7</v>
      </c>
      <c r="E596" s="49" t="s">
        <v>496</v>
      </c>
      <c r="F596" s="49" t="s">
        <v>7</v>
      </c>
      <c r="G596" s="50" t="s">
        <v>388</v>
      </c>
      <c r="H596" s="60">
        <v>13.199999999999999</v>
      </c>
      <c r="I596" s="61">
        <v>0</v>
      </c>
      <c r="J596" s="62">
        <f>ROUND(H596*I596,2)</f>
        <v>0</v>
      </c>
      <c r="K596" s="63">
        <v>0.20999999999999999</v>
      </c>
      <c r="L596" s="64">
        <f>ROUND(J596*1.21,2)</f>
        <v>0</v>
      </c>
      <c r="M596" s="13"/>
      <c r="N596" s="2"/>
      <c r="O596" s="2"/>
      <c r="P596" s="2"/>
      <c r="Q596" s="40">
        <f>IF(ISNUMBER(K596),IF(H596&gt;0,IF(I596&gt;0,J596,0),0),0)</f>
        <v>0</v>
      </c>
      <c r="R596" s="9">
        <f>IF(ISNUMBER(K596)=FALSE,J596,0)</f>
        <v>0</v>
      </c>
    </row>
    <row r="597">
      <c r="A597" s="10"/>
      <c r="B597" s="56" t="s">
        <v>47</v>
      </c>
      <c r="C597" s="1"/>
      <c r="D597" s="1"/>
      <c r="E597" s="57" t="s">
        <v>497</v>
      </c>
      <c r="F597" s="1"/>
      <c r="G597" s="1"/>
      <c r="H597" s="47"/>
      <c r="I597" s="1"/>
      <c r="J597" s="47"/>
      <c r="K597" s="1"/>
      <c r="L597" s="1"/>
      <c r="M597" s="13"/>
      <c r="N597" s="2"/>
      <c r="O597" s="2"/>
      <c r="P597" s="2"/>
      <c r="Q597" s="2"/>
    </row>
    <row r="598">
      <c r="A598" s="10"/>
      <c r="B598" s="56" t="s">
        <v>49</v>
      </c>
      <c r="C598" s="1"/>
      <c r="D598" s="1"/>
      <c r="E598" s="57" t="s">
        <v>498</v>
      </c>
      <c r="F598" s="1"/>
      <c r="G598" s="1"/>
      <c r="H598" s="47"/>
      <c r="I598" s="1"/>
      <c r="J598" s="47"/>
      <c r="K598" s="1"/>
      <c r="L598" s="1"/>
      <c r="M598" s="13"/>
      <c r="N598" s="2"/>
      <c r="O598" s="2"/>
      <c r="P598" s="2"/>
      <c r="Q598" s="2"/>
    </row>
    <row r="599">
      <c r="A599" s="10"/>
      <c r="B599" s="56" t="s">
        <v>51</v>
      </c>
      <c r="C599" s="1"/>
      <c r="D599" s="1"/>
      <c r="E599" s="57" t="s">
        <v>499</v>
      </c>
      <c r="F599" s="1"/>
      <c r="G599" s="1"/>
      <c r="H599" s="47"/>
      <c r="I599" s="1"/>
      <c r="J599" s="47"/>
      <c r="K599" s="1"/>
      <c r="L599" s="1"/>
      <c r="M599" s="13"/>
      <c r="N599" s="2"/>
      <c r="O599" s="2"/>
      <c r="P599" s="2"/>
      <c r="Q599" s="2"/>
    </row>
    <row r="600">
      <c r="A600" s="10"/>
      <c r="B600" s="56" t="s">
        <v>53</v>
      </c>
      <c r="C600" s="1"/>
      <c r="D600" s="1"/>
      <c r="E600" s="57" t="s">
        <v>54</v>
      </c>
      <c r="F600" s="1"/>
      <c r="G600" s="1"/>
      <c r="H600" s="47"/>
      <c r="I600" s="1"/>
      <c r="J600" s="47"/>
      <c r="K600" s="1"/>
      <c r="L600" s="1"/>
      <c r="M600" s="13"/>
      <c r="N600" s="2"/>
      <c r="O600" s="2"/>
      <c r="P600" s="2"/>
      <c r="Q600" s="2"/>
    </row>
    <row r="601" thickBot="1">
      <c r="A601" s="10"/>
      <c r="B601" s="58" t="s">
        <v>55</v>
      </c>
      <c r="C601" s="31"/>
      <c r="D601" s="31"/>
      <c r="E601" s="29"/>
      <c r="F601" s="31"/>
      <c r="G601" s="31"/>
      <c r="H601" s="59"/>
      <c r="I601" s="31"/>
      <c r="J601" s="59"/>
      <c r="K601" s="31"/>
      <c r="L601" s="31"/>
      <c r="M601" s="13"/>
      <c r="N601" s="2"/>
      <c r="O601" s="2"/>
      <c r="P601" s="2"/>
      <c r="Q601" s="2"/>
    </row>
    <row r="602" thickTop="1">
      <c r="A602" s="10"/>
      <c r="B602" s="48">
        <v>91</v>
      </c>
      <c r="C602" s="49" t="s">
        <v>500</v>
      </c>
      <c r="D602" s="49" t="s">
        <v>7</v>
      </c>
      <c r="E602" s="49" t="s">
        <v>501</v>
      </c>
      <c r="F602" s="49" t="s">
        <v>7</v>
      </c>
      <c r="G602" s="50" t="s">
        <v>388</v>
      </c>
      <c r="H602" s="60">
        <v>13.199999999999999</v>
      </c>
      <c r="I602" s="61">
        <v>0</v>
      </c>
      <c r="J602" s="62">
        <f>ROUND(H602*I602,2)</f>
        <v>0</v>
      </c>
      <c r="K602" s="63">
        <v>0.20999999999999999</v>
      </c>
      <c r="L602" s="64">
        <f>ROUND(J602*1.21,2)</f>
        <v>0</v>
      </c>
      <c r="M602" s="13"/>
      <c r="N602" s="2"/>
      <c r="O602" s="2"/>
      <c r="P602" s="2"/>
      <c r="Q602" s="40">
        <f>IF(ISNUMBER(K602),IF(H602&gt;0,IF(I602&gt;0,J602,0),0),0)</f>
        <v>0</v>
      </c>
      <c r="R602" s="9">
        <f>IF(ISNUMBER(K602)=FALSE,J602,0)</f>
        <v>0</v>
      </c>
    </row>
    <row r="603">
      <c r="A603" s="10"/>
      <c r="B603" s="56" t="s">
        <v>47</v>
      </c>
      <c r="C603" s="1"/>
      <c r="D603" s="1"/>
      <c r="E603" s="57" t="s">
        <v>502</v>
      </c>
      <c r="F603" s="1"/>
      <c r="G603" s="1"/>
      <c r="H603" s="47"/>
      <c r="I603" s="1"/>
      <c r="J603" s="47"/>
      <c r="K603" s="1"/>
      <c r="L603" s="1"/>
      <c r="M603" s="13"/>
      <c r="N603" s="2"/>
      <c r="O603" s="2"/>
      <c r="P603" s="2"/>
      <c r="Q603" s="2"/>
    </row>
    <row r="604">
      <c r="A604" s="10"/>
      <c r="B604" s="56" t="s">
        <v>49</v>
      </c>
      <c r="C604" s="1"/>
      <c r="D604" s="1"/>
      <c r="E604" s="57" t="s">
        <v>498</v>
      </c>
      <c r="F604" s="1"/>
      <c r="G604" s="1"/>
      <c r="H604" s="47"/>
      <c r="I604" s="1"/>
      <c r="J604" s="47"/>
      <c r="K604" s="1"/>
      <c r="L604" s="1"/>
      <c r="M604" s="13"/>
      <c r="N604" s="2"/>
      <c r="O604" s="2"/>
      <c r="P604" s="2"/>
      <c r="Q604" s="2"/>
    </row>
    <row r="605">
      <c r="A605" s="10"/>
      <c r="B605" s="56" t="s">
        <v>51</v>
      </c>
      <c r="C605" s="1"/>
      <c r="D605" s="1"/>
      <c r="E605" s="57" t="s">
        <v>499</v>
      </c>
      <c r="F605" s="1"/>
      <c r="G605" s="1"/>
      <c r="H605" s="47"/>
      <c r="I605" s="1"/>
      <c r="J605" s="47"/>
      <c r="K605" s="1"/>
      <c r="L605" s="1"/>
      <c r="M605" s="13"/>
      <c r="N605" s="2"/>
      <c r="O605" s="2"/>
      <c r="P605" s="2"/>
      <c r="Q605" s="2"/>
    </row>
    <row r="606">
      <c r="A606" s="10"/>
      <c r="B606" s="56" t="s">
        <v>53</v>
      </c>
      <c r="C606" s="1"/>
      <c r="D606" s="1"/>
      <c r="E606" s="57" t="s">
        <v>54</v>
      </c>
      <c r="F606" s="1"/>
      <c r="G606" s="1"/>
      <c r="H606" s="47"/>
      <c r="I606" s="1"/>
      <c r="J606" s="47"/>
      <c r="K606" s="1"/>
      <c r="L606" s="1"/>
      <c r="M606" s="13"/>
      <c r="N606" s="2"/>
      <c r="O606" s="2"/>
      <c r="P606" s="2"/>
      <c r="Q606" s="2"/>
    </row>
    <row r="607" thickBot="1">
      <c r="A607" s="10"/>
      <c r="B607" s="58" t="s">
        <v>55</v>
      </c>
      <c r="C607" s="31"/>
      <c r="D607" s="31"/>
      <c r="E607" s="29"/>
      <c r="F607" s="31"/>
      <c r="G607" s="31"/>
      <c r="H607" s="59"/>
      <c r="I607" s="31"/>
      <c r="J607" s="59"/>
      <c r="K607" s="31"/>
      <c r="L607" s="31"/>
      <c r="M607" s="13"/>
      <c r="N607" s="2"/>
      <c r="O607" s="2"/>
      <c r="P607" s="2"/>
      <c r="Q607" s="2"/>
    </row>
    <row r="608" thickTop="1">
      <c r="A608" s="10"/>
      <c r="B608" s="48">
        <v>92</v>
      </c>
      <c r="C608" s="49" t="s">
        <v>503</v>
      </c>
      <c r="D608" s="49" t="s">
        <v>7</v>
      </c>
      <c r="E608" s="49" t="s">
        <v>504</v>
      </c>
      <c r="F608" s="49" t="s">
        <v>7</v>
      </c>
      <c r="G608" s="50" t="s">
        <v>388</v>
      </c>
      <c r="H608" s="60">
        <v>21.559999999999999</v>
      </c>
      <c r="I608" s="61">
        <v>0</v>
      </c>
      <c r="J608" s="62">
        <f>ROUND(H608*I608,2)</f>
        <v>0</v>
      </c>
      <c r="K608" s="63">
        <v>0.20999999999999999</v>
      </c>
      <c r="L608" s="64">
        <f>ROUND(J608*1.21,2)</f>
        <v>0</v>
      </c>
      <c r="M608" s="13"/>
      <c r="N608" s="2"/>
      <c r="O608" s="2"/>
      <c r="P608" s="2"/>
      <c r="Q608" s="40">
        <f>IF(ISNUMBER(K608),IF(H608&gt;0,IF(I608&gt;0,J608,0),0),0)</f>
        <v>0</v>
      </c>
      <c r="R608" s="9">
        <f>IF(ISNUMBER(K608)=FALSE,J608,0)</f>
        <v>0</v>
      </c>
    </row>
    <row r="609">
      <c r="A609" s="10"/>
      <c r="B609" s="56" t="s">
        <v>47</v>
      </c>
      <c r="C609" s="1"/>
      <c r="D609" s="1"/>
      <c r="E609" s="57" t="s">
        <v>505</v>
      </c>
      <c r="F609" s="1"/>
      <c r="G609" s="1"/>
      <c r="H609" s="47"/>
      <c r="I609" s="1"/>
      <c r="J609" s="47"/>
      <c r="K609" s="1"/>
      <c r="L609" s="1"/>
      <c r="M609" s="13"/>
      <c r="N609" s="2"/>
      <c r="O609" s="2"/>
      <c r="P609" s="2"/>
      <c r="Q609" s="2"/>
    </row>
    <row r="610">
      <c r="A610" s="10"/>
      <c r="B610" s="56" t="s">
        <v>49</v>
      </c>
      <c r="C610" s="1"/>
      <c r="D610" s="1"/>
      <c r="E610" s="57" t="s">
        <v>506</v>
      </c>
      <c r="F610" s="1"/>
      <c r="G610" s="1"/>
      <c r="H610" s="47"/>
      <c r="I610" s="1"/>
      <c r="J610" s="47"/>
      <c r="K610" s="1"/>
      <c r="L610" s="1"/>
      <c r="M610" s="13"/>
      <c r="N610" s="2"/>
      <c r="O610" s="2"/>
      <c r="P610" s="2"/>
      <c r="Q610" s="2"/>
    </row>
    <row r="611">
      <c r="A611" s="10"/>
      <c r="B611" s="56" t="s">
        <v>51</v>
      </c>
      <c r="C611" s="1"/>
      <c r="D611" s="1"/>
      <c r="E611" s="57" t="s">
        <v>507</v>
      </c>
      <c r="F611" s="1"/>
      <c r="G611" s="1"/>
      <c r="H611" s="47"/>
      <c r="I611" s="1"/>
      <c r="J611" s="47"/>
      <c r="K611" s="1"/>
      <c r="L611" s="1"/>
      <c r="M611" s="13"/>
      <c r="N611" s="2"/>
      <c r="O611" s="2"/>
      <c r="P611" s="2"/>
      <c r="Q611" s="2"/>
    </row>
    <row r="612">
      <c r="A612" s="10"/>
      <c r="B612" s="56" t="s">
        <v>53</v>
      </c>
      <c r="C612" s="1"/>
      <c r="D612" s="1"/>
      <c r="E612" s="57" t="s">
        <v>54</v>
      </c>
      <c r="F612" s="1"/>
      <c r="G612" s="1"/>
      <c r="H612" s="47"/>
      <c r="I612" s="1"/>
      <c r="J612" s="47"/>
      <c r="K612" s="1"/>
      <c r="L612" s="1"/>
      <c r="M612" s="13"/>
      <c r="N612" s="2"/>
      <c r="O612" s="2"/>
      <c r="P612" s="2"/>
      <c r="Q612" s="2"/>
    </row>
    <row r="613" thickBot="1">
      <c r="A613" s="10"/>
      <c r="B613" s="58" t="s">
        <v>55</v>
      </c>
      <c r="C613" s="31"/>
      <c r="D613" s="31"/>
      <c r="E613" s="29"/>
      <c r="F613" s="31"/>
      <c r="G613" s="31"/>
      <c r="H613" s="59"/>
      <c r="I613" s="31"/>
      <c r="J613" s="59"/>
      <c r="K613" s="31"/>
      <c r="L613" s="31"/>
      <c r="M613" s="13"/>
      <c r="N613" s="2"/>
      <c r="O613" s="2"/>
      <c r="P613" s="2"/>
      <c r="Q613" s="2"/>
    </row>
    <row r="614" thickTop="1">
      <c r="A614" s="10"/>
      <c r="B614" s="48">
        <v>93</v>
      </c>
      <c r="C614" s="49" t="s">
        <v>508</v>
      </c>
      <c r="D614" s="49" t="s">
        <v>7</v>
      </c>
      <c r="E614" s="49" t="s">
        <v>509</v>
      </c>
      <c r="F614" s="49" t="s">
        <v>7</v>
      </c>
      <c r="G614" s="50" t="s">
        <v>131</v>
      </c>
      <c r="H614" s="60">
        <v>1</v>
      </c>
      <c r="I614" s="61">
        <v>0</v>
      </c>
      <c r="J614" s="62">
        <f>ROUND(H614*I614,2)</f>
        <v>0</v>
      </c>
      <c r="K614" s="63">
        <v>0.20999999999999999</v>
      </c>
      <c r="L614" s="64">
        <f>ROUND(J614*1.21,2)</f>
        <v>0</v>
      </c>
      <c r="M614" s="13"/>
      <c r="N614" s="2"/>
      <c r="O614" s="2"/>
      <c r="P614" s="2"/>
      <c r="Q614" s="40">
        <f>IF(ISNUMBER(K614),IF(H614&gt;0,IF(I614&gt;0,J614,0),0),0)</f>
        <v>0</v>
      </c>
      <c r="R614" s="9">
        <f>IF(ISNUMBER(K614)=FALSE,J614,0)</f>
        <v>0</v>
      </c>
    </row>
    <row r="615">
      <c r="A615" s="10"/>
      <c r="B615" s="56" t="s">
        <v>47</v>
      </c>
      <c r="C615" s="1"/>
      <c r="D615" s="1"/>
      <c r="E615" s="57" t="s">
        <v>510</v>
      </c>
      <c r="F615" s="1"/>
      <c r="G615" s="1"/>
      <c r="H615" s="47"/>
      <c r="I615" s="1"/>
      <c r="J615" s="47"/>
      <c r="K615" s="1"/>
      <c r="L615" s="1"/>
      <c r="M615" s="13"/>
      <c r="N615" s="2"/>
      <c r="O615" s="2"/>
      <c r="P615" s="2"/>
      <c r="Q615" s="2"/>
    </row>
    <row r="616">
      <c r="A616" s="10"/>
      <c r="B616" s="56" t="s">
        <v>49</v>
      </c>
      <c r="C616" s="1"/>
      <c r="D616" s="1"/>
      <c r="E616" s="57" t="s">
        <v>50</v>
      </c>
      <c r="F616" s="1"/>
      <c r="G616" s="1"/>
      <c r="H616" s="47"/>
      <c r="I616" s="1"/>
      <c r="J616" s="47"/>
      <c r="K616" s="1"/>
      <c r="L616" s="1"/>
      <c r="M616" s="13"/>
      <c r="N616" s="2"/>
      <c r="O616" s="2"/>
      <c r="P616" s="2"/>
      <c r="Q616" s="2"/>
    </row>
    <row r="617">
      <c r="A617" s="10"/>
      <c r="B617" s="56" t="s">
        <v>51</v>
      </c>
      <c r="C617" s="1"/>
      <c r="D617" s="1"/>
      <c r="E617" s="57" t="s">
        <v>511</v>
      </c>
      <c r="F617" s="1"/>
      <c r="G617" s="1"/>
      <c r="H617" s="47"/>
      <c r="I617" s="1"/>
      <c r="J617" s="47"/>
      <c r="K617" s="1"/>
      <c r="L617" s="1"/>
      <c r="M617" s="13"/>
      <c r="N617" s="2"/>
      <c r="O617" s="2"/>
      <c r="P617" s="2"/>
      <c r="Q617" s="2"/>
    </row>
    <row r="618">
      <c r="A618" s="10"/>
      <c r="B618" s="56" t="s">
        <v>53</v>
      </c>
      <c r="C618" s="1"/>
      <c r="D618" s="1"/>
      <c r="E618" s="57" t="s">
        <v>54</v>
      </c>
      <c r="F618" s="1"/>
      <c r="G618" s="1"/>
      <c r="H618" s="47"/>
      <c r="I618" s="1"/>
      <c r="J618" s="47"/>
      <c r="K618" s="1"/>
      <c r="L618" s="1"/>
      <c r="M618" s="13"/>
      <c r="N618" s="2"/>
      <c r="O618" s="2"/>
      <c r="P618" s="2"/>
      <c r="Q618" s="2"/>
    </row>
    <row r="619" thickBot="1">
      <c r="A619" s="10"/>
      <c r="B619" s="58" t="s">
        <v>55</v>
      </c>
      <c r="C619" s="31"/>
      <c r="D619" s="31"/>
      <c r="E619" s="29"/>
      <c r="F619" s="31"/>
      <c r="G619" s="31"/>
      <c r="H619" s="59"/>
      <c r="I619" s="31"/>
      <c r="J619" s="59"/>
      <c r="K619" s="31"/>
      <c r="L619" s="31"/>
      <c r="M619" s="13"/>
      <c r="N619" s="2"/>
      <c r="O619" s="2"/>
      <c r="P619" s="2"/>
      <c r="Q619" s="2"/>
    </row>
    <row r="620" thickTop="1">
      <c r="A620" s="10"/>
      <c r="B620" s="48">
        <v>94</v>
      </c>
      <c r="C620" s="49" t="s">
        <v>512</v>
      </c>
      <c r="D620" s="49" t="s">
        <v>7</v>
      </c>
      <c r="E620" s="49" t="s">
        <v>513</v>
      </c>
      <c r="F620" s="49" t="s">
        <v>7</v>
      </c>
      <c r="G620" s="50" t="s">
        <v>131</v>
      </c>
      <c r="H620" s="60">
        <v>1</v>
      </c>
      <c r="I620" s="61">
        <v>0</v>
      </c>
      <c r="J620" s="62">
        <f>ROUND(H620*I620,2)</f>
        <v>0</v>
      </c>
      <c r="K620" s="63">
        <v>0.20999999999999999</v>
      </c>
      <c r="L620" s="64">
        <f>ROUND(J620*1.21,2)</f>
        <v>0</v>
      </c>
      <c r="M620" s="13"/>
      <c r="N620" s="2"/>
      <c r="O620" s="2"/>
      <c r="P620" s="2"/>
      <c r="Q620" s="40">
        <f>IF(ISNUMBER(K620),IF(H620&gt;0,IF(I620&gt;0,J620,0),0),0)</f>
        <v>0</v>
      </c>
      <c r="R620" s="9">
        <f>IF(ISNUMBER(K620)=FALSE,J620,0)</f>
        <v>0</v>
      </c>
    </row>
    <row r="621">
      <c r="A621" s="10"/>
      <c r="B621" s="56" t="s">
        <v>47</v>
      </c>
      <c r="C621" s="1"/>
      <c r="D621" s="1"/>
      <c r="E621" s="57" t="s">
        <v>514</v>
      </c>
      <c r="F621" s="1"/>
      <c r="G621" s="1"/>
      <c r="H621" s="47"/>
      <c r="I621" s="1"/>
      <c r="J621" s="47"/>
      <c r="K621" s="1"/>
      <c r="L621" s="1"/>
      <c r="M621" s="13"/>
      <c r="N621" s="2"/>
      <c r="O621" s="2"/>
      <c r="P621" s="2"/>
      <c r="Q621" s="2"/>
    </row>
    <row r="622">
      <c r="A622" s="10"/>
      <c r="B622" s="56" t="s">
        <v>49</v>
      </c>
      <c r="C622" s="1"/>
      <c r="D622" s="1"/>
      <c r="E622" s="57" t="s">
        <v>515</v>
      </c>
      <c r="F622" s="1"/>
      <c r="G622" s="1"/>
      <c r="H622" s="47"/>
      <c r="I622" s="1"/>
      <c r="J622" s="47"/>
      <c r="K622" s="1"/>
      <c r="L622" s="1"/>
      <c r="M622" s="13"/>
      <c r="N622" s="2"/>
      <c r="O622" s="2"/>
      <c r="P622" s="2"/>
      <c r="Q622" s="2"/>
    </row>
    <row r="623">
      <c r="A623" s="10"/>
      <c r="B623" s="56" t="s">
        <v>51</v>
      </c>
      <c r="C623" s="1"/>
      <c r="D623" s="1"/>
      <c r="E623" s="57" t="s">
        <v>516</v>
      </c>
      <c r="F623" s="1"/>
      <c r="G623" s="1"/>
      <c r="H623" s="47"/>
      <c r="I623" s="1"/>
      <c r="J623" s="47"/>
      <c r="K623" s="1"/>
      <c r="L623" s="1"/>
      <c r="M623" s="13"/>
      <c r="N623" s="2"/>
      <c r="O623" s="2"/>
      <c r="P623" s="2"/>
      <c r="Q623" s="2"/>
    </row>
    <row r="624">
      <c r="A624" s="10"/>
      <c r="B624" s="56" t="s">
        <v>53</v>
      </c>
      <c r="C624" s="1"/>
      <c r="D624" s="1"/>
      <c r="E624" s="57" t="s">
        <v>54</v>
      </c>
      <c r="F624" s="1"/>
      <c r="G624" s="1"/>
      <c r="H624" s="47"/>
      <c r="I624" s="1"/>
      <c r="J624" s="47"/>
      <c r="K624" s="1"/>
      <c r="L624" s="1"/>
      <c r="M624" s="13"/>
      <c r="N624" s="2"/>
      <c r="O624" s="2"/>
      <c r="P624" s="2"/>
      <c r="Q624" s="2"/>
    </row>
    <row r="625" thickBot="1">
      <c r="A625" s="10"/>
      <c r="B625" s="58" t="s">
        <v>55</v>
      </c>
      <c r="C625" s="31"/>
      <c r="D625" s="31"/>
      <c r="E625" s="29"/>
      <c r="F625" s="31"/>
      <c r="G625" s="31"/>
      <c r="H625" s="59"/>
      <c r="I625" s="31"/>
      <c r="J625" s="59"/>
      <c r="K625" s="31"/>
      <c r="L625" s="31"/>
      <c r="M625" s="13"/>
      <c r="N625" s="2"/>
      <c r="O625" s="2"/>
      <c r="P625" s="2"/>
      <c r="Q625" s="2"/>
    </row>
    <row r="626" thickTop="1">
      <c r="A626" s="10"/>
      <c r="B626" s="48">
        <v>95</v>
      </c>
      <c r="C626" s="49" t="s">
        <v>517</v>
      </c>
      <c r="D626" s="49" t="s">
        <v>7</v>
      </c>
      <c r="E626" s="49" t="s">
        <v>518</v>
      </c>
      <c r="F626" s="49" t="s">
        <v>7</v>
      </c>
      <c r="G626" s="50" t="s">
        <v>96</v>
      </c>
      <c r="H626" s="60">
        <v>1010.4</v>
      </c>
      <c r="I626" s="61">
        <v>0</v>
      </c>
      <c r="J626" s="62">
        <f>ROUND(H626*I626,2)</f>
        <v>0</v>
      </c>
      <c r="K626" s="63">
        <v>0.20999999999999999</v>
      </c>
      <c r="L626" s="64">
        <f>ROUND(J626*1.21,2)</f>
        <v>0</v>
      </c>
      <c r="M626" s="13"/>
      <c r="N626" s="2"/>
      <c r="O626" s="2"/>
      <c r="P626" s="2"/>
      <c r="Q626" s="40">
        <f>IF(ISNUMBER(K626),IF(H626&gt;0,IF(I626&gt;0,J626,0),0),0)</f>
        <v>0</v>
      </c>
      <c r="R626" s="9">
        <f>IF(ISNUMBER(K626)=FALSE,J626,0)</f>
        <v>0</v>
      </c>
    </row>
    <row r="627">
      <c r="A627" s="10"/>
      <c r="B627" s="56" t="s">
        <v>47</v>
      </c>
      <c r="C627" s="1"/>
      <c r="D627" s="1"/>
      <c r="E627" s="57" t="s">
        <v>365</v>
      </c>
      <c r="F627" s="1"/>
      <c r="G627" s="1"/>
      <c r="H627" s="47"/>
      <c r="I627" s="1"/>
      <c r="J627" s="47"/>
      <c r="K627" s="1"/>
      <c r="L627" s="1"/>
      <c r="M627" s="13"/>
      <c r="N627" s="2"/>
      <c r="O627" s="2"/>
      <c r="P627" s="2"/>
      <c r="Q627" s="2"/>
    </row>
    <row r="628">
      <c r="A628" s="10"/>
      <c r="B628" s="56" t="s">
        <v>49</v>
      </c>
      <c r="C628" s="1"/>
      <c r="D628" s="1"/>
      <c r="E628" s="57" t="s">
        <v>519</v>
      </c>
      <c r="F628" s="1"/>
      <c r="G628" s="1"/>
      <c r="H628" s="47"/>
      <c r="I628" s="1"/>
      <c r="J628" s="47"/>
      <c r="K628" s="1"/>
      <c r="L628" s="1"/>
      <c r="M628" s="13"/>
      <c r="N628" s="2"/>
      <c r="O628" s="2"/>
      <c r="P628" s="2"/>
      <c r="Q628" s="2"/>
    </row>
    <row r="629">
      <c r="A629" s="10"/>
      <c r="B629" s="56" t="s">
        <v>51</v>
      </c>
      <c r="C629" s="1"/>
      <c r="D629" s="1"/>
      <c r="E629" s="57" t="s">
        <v>520</v>
      </c>
      <c r="F629" s="1"/>
      <c r="G629" s="1"/>
      <c r="H629" s="47"/>
      <c r="I629" s="1"/>
      <c r="J629" s="47"/>
      <c r="K629" s="1"/>
      <c r="L629" s="1"/>
      <c r="M629" s="13"/>
      <c r="N629" s="2"/>
      <c r="O629" s="2"/>
      <c r="P629" s="2"/>
      <c r="Q629" s="2"/>
    </row>
    <row r="630">
      <c r="A630" s="10"/>
      <c r="B630" s="56" t="s">
        <v>53</v>
      </c>
      <c r="C630" s="1"/>
      <c r="D630" s="1"/>
      <c r="E630" s="57" t="s">
        <v>54</v>
      </c>
      <c r="F630" s="1"/>
      <c r="G630" s="1"/>
      <c r="H630" s="47"/>
      <c r="I630" s="1"/>
      <c r="J630" s="47"/>
      <c r="K630" s="1"/>
      <c r="L630" s="1"/>
      <c r="M630" s="13"/>
      <c r="N630" s="2"/>
      <c r="O630" s="2"/>
      <c r="P630" s="2"/>
      <c r="Q630" s="2"/>
    </row>
    <row r="631" thickBot="1">
      <c r="A631" s="10"/>
      <c r="B631" s="58" t="s">
        <v>55</v>
      </c>
      <c r="C631" s="31"/>
      <c r="D631" s="31"/>
      <c r="E631" s="29"/>
      <c r="F631" s="31"/>
      <c r="G631" s="31"/>
      <c r="H631" s="59"/>
      <c r="I631" s="31"/>
      <c r="J631" s="59"/>
      <c r="K631" s="31"/>
      <c r="L631" s="31"/>
      <c r="M631" s="13"/>
      <c r="N631" s="2"/>
      <c r="O631" s="2"/>
      <c r="P631" s="2"/>
      <c r="Q631" s="2"/>
    </row>
    <row r="632" thickTop="1">
      <c r="A632" s="10"/>
      <c r="B632" s="48">
        <v>96</v>
      </c>
      <c r="C632" s="49" t="s">
        <v>521</v>
      </c>
      <c r="D632" s="49" t="s">
        <v>7</v>
      </c>
      <c r="E632" s="49" t="s">
        <v>522</v>
      </c>
      <c r="F632" s="49" t="s">
        <v>7</v>
      </c>
      <c r="G632" s="50" t="s">
        <v>96</v>
      </c>
      <c r="H632" s="60">
        <v>497.92000000000002</v>
      </c>
      <c r="I632" s="61">
        <v>0</v>
      </c>
      <c r="J632" s="62">
        <f>ROUND(H632*I632,2)</f>
        <v>0</v>
      </c>
      <c r="K632" s="63">
        <v>0.20999999999999999</v>
      </c>
      <c r="L632" s="64">
        <f>ROUND(J632*1.21,2)</f>
        <v>0</v>
      </c>
      <c r="M632" s="13"/>
      <c r="N632" s="2"/>
      <c r="O632" s="2"/>
      <c r="P632" s="2"/>
      <c r="Q632" s="40">
        <f>IF(ISNUMBER(K632),IF(H632&gt;0,IF(I632&gt;0,J632,0),0),0)</f>
        <v>0</v>
      </c>
      <c r="R632" s="9">
        <f>IF(ISNUMBER(K632)=FALSE,J632,0)</f>
        <v>0</v>
      </c>
    </row>
    <row r="633">
      <c r="A633" s="10"/>
      <c r="B633" s="56" t="s">
        <v>47</v>
      </c>
      <c r="C633" s="1"/>
      <c r="D633" s="1"/>
      <c r="E633" s="57" t="s">
        <v>347</v>
      </c>
      <c r="F633" s="1"/>
      <c r="G633" s="1"/>
      <c r="H633" s="47"/>
      <c r="I633" s="1"/>
      <c r="J633" s="47"/>
      <c r="K633" s="1"/>
      <c r="L633" s="1"/>
      <c r="M633" s="13"/>
      <c r="N633" s="2"/>
      <c r="O633" s="2"/>
      <c r="P633" s="2"/>
      <c r="Q633" s="2"/>
    </row>
    <row r="634">
      <c r="A634" s="10"/>
      <c r="B634" s="56" t="s">
        <v>49</v>
      </c>
      <c r="C634" s="1"/>
      <c r="D634" s="1"/>
      <c r="E634" s="57" t="s">
        <v>523</v>
      </c>
      <c r="F634" s="1"/>
      <c r="G634" s="1"/>
      <c r="H634" s="47"/>
      <c r="I634" s="1"/>
      <c r="J634" s="47"/>
      <c r="K634" s="1"/>
      <c r="L634" s="1"/>
      <c r="M634" s="13"/>
      <c r="N634" s="2"/>
      <c r="O634" s="2"/>
      <c r="P634" s="2"/>
      <c r="Q634" s="2"/>
    </row>
    <row r="635">
      <c r="A635" s="10"/>
      <c r="B635" s="56" t="s">
        <v>51</v>
      </c>
      <c r="C635" s="1"/>
      <c r="D635" s="1"/>
      <c r="E635" s="57" t="s">
        <v>520</v>
      </c>
      <c r="F635" s="1"/>
      <c r="G635" s="1"/>
      <c r="H635" s="47"/>
      <c r="I635" s="1"/>
      <c r="J635" s="47"/>
      <c r="K635" s="1"/>
      <c r="L635" s="1"/>
      <c r="M635" s="13"/>
      <c r="N635" s="2"/>
      <c r="O635" s="2"/>
      <c r="P635" s="2"/>
      <c r="Q635" s="2"/>
    </row>
    <row r="636">
      <c r="A636" s="10"/>
      <c r="B636" s="56" t="s">
        <v>53</v>
      </c>
      <c r="C636" s="1"/>
      <c r="D636" s="1"/>
      <c r="E636" s="57" t="s">
        <v>54</v>
      </c>
      <c r="F636" s="1"/>
      <c r="G636" s="1"/>
      <c r="H636" s="47"/>
      <c r="I636" s="1"/>
      <c r="J636" s="47"/>
      <c r="K636" s="1"/>
      <c r="L636" s="1"/>
      <c r="M636" s="13"/>
      <c r="N636" s="2"/>
      <c r="O636" s="2"/>
      <c r="P636" s="2"/>
      <c r="Q636" s="2"/>
    </row>
    <row r="637" thickBot="1">
      <c r="A637" s="10"/>
      <c r="B637" s="58" t="s">
        <v>55</v>
      </c>
      <c r="C637" s="31"/>
      <c r="D637" s="31"/>
      <c r="E637" s="29"/>
      <c r="F637" s="31"/>
      <c r="G637" s="31"/>
      <c r="H637" s="59"/>
      <c r="I637" s="31"/>
      <c r="J637" s="59"/>
      <c r="K637" s="31"/>
      <c r="L637" s="31"/>
      <c r="M637" s="13"/>
      <c r="N637" s="2"/>
      <c r="O637" s="2"/>
      <c r="P637" s="2"/>
      <c r="Q637" s="2"/>
    </row>
    <row r="638" thickTop="1">
      <c r="A638" s="10"/>
      <c r="B638" s="48">
        <v>97</v>
      </c>
      <c r="C638" s="49" t="s">
        <v>521</v>
      </c>
      <c r="D638" s="49" t="s">
        <v>110</v>
      </c>
      <c r="E638" s="49" t="s">
        <v>522</v>
      </c>
      <c r="F638" s="49" t="s">
        <v>7</v>
      </c>
      <c r="G638" s="50" t="s">
        <v>96</v>
      </c>
      <c r="H638" s="60">
        <v>632.01099999999997</v>
      </c>
      <c r="I638" s="61">
        <v>0</v>
      </c>
      <c r="J638" s="62">
        <f>ROUND(H638*I638,2)</f>
        <v>0</v>
      </c>
      <c r="K638" s="63">
        <v>0.20999999999999999</v>
      </c>
      <c r="L638" s="64">
        <f>ROUND(J638*1.21,2)</f>
        <v>0</v>
      </c>
      <c r="M638" s="13"/>
      <c r="N638" s="2"/>
      <c r="O638" s="2"/>
      <c r="P638" s="2"/>
      <c r="Q638" s="40">
        <f>IF(ISNUMBER(K638),IF(H638&gt;0,IF(I638&gt;0,J638,0),0),0)</f>
        <v>0</v>
      </c>
      <c r="R638" s="9">
        <f>IF(ISNUMBER(K638)=FALSE,J638,0)</f>
        <v>0</v>
      </c>
    </row>
    <row r="639">
      <c r="A639" s="10"/>
      <c r="B639" s="56" t="s">
        <v>47</v>
      </c>
      <c r="C639" s="1"/>
      <c r="D639" s="1"/>
      <c r="E639" s="57" t="s">
        <v>347</v>
      </c>
      <c r="F639" s="1"/>
      <c r="G639" s="1"/>
      <c r="H639" s="47"/>
      <c r="I639" s="1"/>
      <c r="J639" s="47"/>
      <c r="K639" s="1"/>
      <c r="L639" s="1"/>
      <c r="M639" s="13"/>
      <c r="N639" s="2"/>
      <c r="O639" s="2"/>
      <c r="P639" s="2"/>
      <c r="Q639" s="2"/>
    </row>
    <row r="640">
      <c r="A640" s="10"/>
      <c r="B640" s="56" t="s">
        <v>49</v>
      </c>
      <c r="C640" s="1"/>
      <c r="D640" s="1"/>
      <c r="E640" s="57" t="s">
        <v>524</v>
      </c>
      <c r="F640" s="1"/>
      <c r="G640" s="1"/>
      <c r="H640" s="47"/>
      <c r="I640" s="1"/>
      <c r="J640" s="47"/>
      <c r="K640" s="1"/>
      <c r="L640" s="1"/>
      <c r="M640" s="13"/>
      <c r="N640" s="2"/>
      <c r="O640" s="2"/>
      <c r="P640" s="2"/>
      <c r="Q640" s="2"/>
    </row>
    <row r="641">
      <c r="A641" s="10"/>
      <c r="B641" s="56" t="s">
        <v>51</v>
      </c>
      <c r="C641" s="1"/>
      <c r="D641" s="1"/>
      <c r="E641" s="57" t="s">
        <v>520</v>
      </c>
      <c r="F641" s="1"/>
      <c r="G641" s="1"/>
      <c r="H641" s="47"/>
      <c r="I641" s="1"/>
      <c r="J641" s="47"/>
      <c r="K641" s="1"/>
      <c r="L641" s="1"/>
      <c r="M641" s="13"/>
      <c r="N641" s="2"/>
      <c r="O641" s="2"/>
      <c r="P641" s="2"/>
      <c r="Q641" s="2"/>
    </row>
    <row r="642">
      <c r="A642" s="10"/>
      <c r="B642" s="56" t="s">
        <v>53</v>
      </c>
      <c r="C642" s="1"/>
      <c r="D642" s="1"/>
      <c r="E642" s="57" t="s">
        <v>54</v>
      </c>
      <c r="F642" s="1"/>
      <c r="G642" s="1"/>
      <c r="H642" s="47"/>
      <c r="I642" s="1"/>
      <c r="J642" s="47"/>
      <c r="K642" s="1"/>
      <c r="L642" s="1"/>
      <c r="M642" s="13"/>
      <c r="N642" s="2"/>
      <c r="O642" s="2"/>
      <c r="P642" s="2"/>
      <c r="Q642" s="2"/>
    </row>
    <row r="643" thickBot="1">
      <c r="A643" s="10"/>
      <c r="B643" s="58" t="s">
        <v>55</v>
      </c>
      <c r="C643" s="31"/>
      <c r="D643" s="31"/>
      <c r="E643" s="29"/>
      <c r="F643" s="31"/>
      <c r="G643" s="31"/>
      <c r="H643" s="59"/>
      <c r="I643" s="31"/>
      <c r="J643" s="59"/>
      <c r="K643" s="31"/>
      <c r="L643" s="31"/>
      <c r="M643" s="13"/>
      <c r="N643" s="2"/>
      <c r="O643" s="2"/>
      <c r="P643" s="2"/>
      <c r="Q643" s="2"/>
    </row>
    <row r="644" thickTop="1">
      <c r="A644" s="10"/>
      <c r="B644" s="48">
        <v>98</v>
      </c>
      <c r="C644" s="49" t="s">
        <v>525</v>
      </c>
      <c r="D644" s="49" t="s">
        <v>7</v>
      </c>
      <c r="E644" s="49" t="s">
        <v>526</v>
      </c>
      <c r="F644" s="49" t="s">
        <v>7</v>
      </c>
      <c r="G644" s="50" t="s">
        <v>148</v>
      </c>
      <c r="H644" s="60">
        <v>73.442999999999998</v>
      </c>
      <c r="I644" s="61">
        <v>0</v>
      </c>
      <c r="J644" s="62">
        <f>ROUND(H644*I644,2)</f>
        <v>0</v>
      </c>
      <c r="K644" s="63">
        <v>0.20999999999999999</v>
      </c>
      <c r="L644" s="64">
        <f>ROUND(J644*1.21,2)</f>
        <v>0</v>
      </c>
      <c r="M644" s="13"/>
      <c r="N644" s="2"/>
      <c r="O644" s="2"/>
      <c r="P644" s="2"/>
      <c r="Q644" s="40">
        <f>IF(ISNUMBER(K644),IF(H644&gt;0,IF(I644&gt;0,J644,0),0),0)</f>
        <v>0</v>
      </c>
      <c r="R644" s="9">
        <f>IF(ISNUMBER(K644)=FALSE,J644,0)</f>
        <v>0</v>
      </c>
    </row>
    <row r="645">
      <c r="A645" s="10"/>
      <c r="B645" s="56" t="s">
        <v>47</v>
      </c>
      <c r="C645" s="1"/>
      <c r="D645" s="1"/>
      <c r="E645" s="57" t="s">
        <v>527</v>
      </c>
      <c r="F645" s="1"/>
      <c r="G645" s="1"/>
      <c r="H645" s="47"/>
      <c r="I645" s="1"/>
      <c r="J645" s="47"/>
      <c r="K645" s="1"/>
      <c r="L645" s="1"/>
      <c r="M645" s="13"/>
      <c r="N645" s="2"/>
      <c r="O645" s="2"/>
      <c r="P645" s="2"/>
      <c r="Q645" s="2"/>
    </row>
    <row r="646">
      <c r="A646" s="10"/>
      <c r="B646" s="56" t="s">
        <v>49</v>
      </c>
      <c r="C646" s="1"/>
      <c r="D646" s="1"/>
      <c r="E646" s="57" t="s">
        <v>528</v>
      </c>
      <c r="F646" s="1"/>
      <c r="G646" s="1"/>
      <c r="H646" s="47"/>
      <c r="I646" s="1"/>
      <c r="J646" s="47"/>
      <c r="K646" s="1"/>
      <c r="L646" s="1"/>
      <c r="M646" s="13"/>
      <c r="N646" s="2"/>
      <c r="O646" s="2"/>
      <c r="P646" s="2"/>
      <c r="Q646" s="2"/>
    </row>
    <row r="647">
      <c r="A647" s="10"/>
      <c r="B647" s="56" t="s">
        <v>51</v>
      </c>
      <c r="C647" s="1"/>
      <c r="D647" s="1"/>
      <c r="E647" s="57" t="s">
        <v>529</v>
      </c>
      <c r="F647" s="1"/>
      <c r="G647" s="1"/>
      <c r="H647" s="47"/>
      <c r="I647" s="1"/>
      <c r="J647" s="47"/>
      <c r="K647" s="1"/>
      <c r="L647" s="1"/>
      <c r="M647" s="13"/>
      <c r="N647" s="2"/>
      <c r="O647" s="2"/>
      <c r="P647" s="2"/>
      <c r="Q647" s="2"/>
    </row>
    <row r="648">
      <c r="A648" s="10"/>
      <c r="B648" s="56" t="s">
        <v>53</v>
      </c>
      <c r="C648" s="1"/>
      <c r="D648" s="1"/>
      <c r="E648" s="57" t="s">
        <v>54</v>
      </c>
      <c r="F648" s="1"/>
      <c r="G648" s="1"/>
      <c r="H648" s="47"/>
      <c r="I648" s="1"/>
      <c r="J648" s="47"/>
      <c r="K648" s="1"/>
      <c r="L648" s="1"/>
      <c r="M648" s="13"/>
      <c r="N648" s="2"/>
      <c r="O648" s="2"/>
      <c r="P648" s="2"/>
      <c r="Q648" s="2"/>
    </row>
    <row r="649" thickBot="1">
      <c r="A649" s="10"/>
      <c r="B649" s="58" t="s">
        <v>55</v>
      </c>
      <c r="C649" s="31"/>
      <c r="D649" s="31"/>
      <c r="E649" s="29"/>
      <c r="F649" s="31"/>
      <c r="G649" s="31"/>
      <c r="H649" s="59"/>
      <c r="I649" s="31"/>
      <c r="J649" s="59"/>
      <c r="K649" s="31"/>
      <c r="L649" s="31"/>
      <c r="M649" s="13"/>
      <c r="N649" s="2"/>
      <c r="O649" s="2"/>
      <c r="P649" s="2"/>
      <c r="Q649" s="2"/>
    </row>
    <row r="650" thickTop="1">
      <c r="A650" s="10"/>
      <c r="B650" s="48">
        <v>99</v>
      </c>
      <c r="C650" s="49" t="s">
        <v>530</v>
      </c>
      <c r="D650" s="49" t="s">
        <v>7</v>
      </c>
      <c r="E650" s="49" t="s">
        <v>531</v>
      </c>
      <c r="F650" s="49" t="s">
        <v>7</v>
      </c>
      <c r="G650" s="50" t="s">
        <v>388</v>
      </c>
      <c r="H650" s="60">
        <v>26.399999999999999</v>
      </c>
      <c r="I650" s="61">
        <v>0</v>
      </c>
      <c r="J650" s="62">
        <f>ROUND(H650*I650,2)</f>
        <v>0</v>
      </c>
      <c r="K650" s="63">
        <v>0.20999999999999999</v>
      </c>
      <c r="L650" s="64">
        <f>ROUND(J650*1.21,2)</f>
        <v>0</v>
      </c>
      <c r="M650" s="13"/>
      <c r="N650" s="2"/>
      <c r="O650" s="2"/>
      <c r="P650" s="2"/>
      <c r="Q650" s="40">
        <f>IF(ISNUMBER(K650),IF(H650&gt;0,IF(I650&gt;0,J650,0),0),0)</f>
        <v>0</v>
      </c>
      <c r="R650" s="9">
        <f>IF(ISNUMBER(K650)=FALSE,J650,0)</f>
        <v>0</v>
      </c>
    </row>
    <row r="651">
      <c r="A651" s="10"/>
      <c r="B651" s="56" t="s">
        <v>47</v>
      </c>
      <c r="C651" s="1"/>
      <c r="D651" s="1"/>
      <c r="E651" s="57" t="s">
        <v>532</v>
      </c>
      <c r="F651" s="1"/>
      <c r="G651" s="1"/>
      <c r="H651" s="47"/>
      <c r="I651" s="1"/>
      <c r="J651" s="47"/>
      <c r="K651" s="1"/>
      <c r="L651" s="1"/>
      <c r="M651" s="13"/>
      <c r="N651" s="2"/>
      <c r="O651" s="2"/>
      <c r="P651" s="2"/>
      <c r="Q651" s="2"/>
    </row>
    <row r="652">
      <c r="A652" s="10"/>
      <c r="B652" s="56" t="s">
        <v>49</v>
      </c>
      <c r="C652" s="1"/>
      <c r="D652" s="1"/>
      <c r="E652" s="57" t="s">
        <v>533</v>
      </c>
      <c r="F652" s="1"/>
      <c r="G652" s="1"/>
      <c r="H652" s="47"/>
      <c r="I652" s="1"/>
      <c r="J652" s="47"/>
      <c r="K652" s="1"/>
      <c r="L652" s="1"/>
      <c r="M652" s="13"/>
      <c r="N652" s="2"/>
      <c r="O652" s="2"/>
      <c r="P652" s="2"/>
      <c r="Q652" s="2"/>
    </row>
    <row r="653">
      <c r="A653" s="10"/>
      <c r="B653" s="56" t="s">
        <v>51</v>
      </c>
      <c r="C653" s="1"/>
      <c r="D653" s="1"/>
      <c r="E653" s="57" t="s">
        <v>534</v>
      </c>
      <c r="F653" s="1"/>
      <c r="G653" s="1"/>
      <c r="H653" s="47"/>
      <c r="I653" s="1"/>
      <c r="J653" s="47"/>
      <c r="K653" s="1"/>
      <c r="L653" s="1"/>
      <c r="M653" s="13"/>
      <c r="N653" s="2"/>
      <c r="O653" s="2"/>
      <c r="P653" s="2"/>
      <c r="Q653" s="2"/>
    </row>
    <row r="654">
      <c r="A654" s="10"/>
      <c r="B654" s="56" t="s">
        <v>53</v>
      </c>
      <c r="C654" s="1"/>
      <c r="D654" s="1"/>
      <c r="E654" s="57" t="s">
        <v>54</v>
      </c>
      <c r="F654" s="1"/>
      <c r="G654" s="1"/>
      <c r="H654" s="47"/>
      <c r="I654" s="1"/>
      <c r="J654" s="47"/>
      <c r="K654" s="1"/>
      <c r="L654" s="1"/>
      <c r="M654" s="13"/>
      <c r="N654" s="2"/>
      <c r="O654" s="2"/>
      <c r="P654" s="2"/>
      <c r="Q654" s="2"/>
    </row>
    <row r="655" thickBot="1">
      <c r="A655" s="10"/>
      <c r="B655" s="58" t="s">
        <v>55</v>
      </c>
      <c r="C655" s="31"/>
      <c r="D655" s="31"/>
      <c r="E655" s="29"/>
      <c r="F655" s="31"/>
      <c r="G655" s="31"/>
      <c r="H655" s="59"/>
      <c r="I655" s="31"/>
      <c r="J655" s="59"/>
      <c r="K655" s="31"/>
      <c r="L655" s="31"/>
      <c r="M655" s="13"/>
      <c r="N655" s="2"/>
      <c r="O655" s="2"/>
      <c r="P655" s="2"/>
      <c r="Q655" s="2"/>
    </row>
    <row r="656" thickTop="1">
      <c r="A656" s="10"/>
      <c r="B656" s="48">
        <v>100</v>
      </c>
      <c r="C656" s="49" t="s">
        <v>535</v>
      </c>
      <c r="D656" s="49" t="s">
        <v>7</v>
      </c>
      <c r="E656" s="49" t="s">
        <v>536</v>
      </c>
      <c r="F656" s="49" t="s">
        <v>7</v>
      </c>
      <c r="G656" s="50" t="s">
        <v>131</v>
      </c>
      <c r="H656" s="60">
        <v>18</v>
      </c>
      <c r="I656" s="61">
        <v>0</v>
      </c>
      <c r="J656" s="62">
        <f>ROUND(H656*I656,2)</f>
        <v>0</v>
      </c>
      <c r="K656" s="63">
        <v>0.20999999999999999</v>
      </c>
      <c r="L656" s="64">
        <f>ROUND(J656*1.21,2)</f>
        <v>0</v>
      </c>
      <c r="M656" s="13"/>
      <c r="N656" s="2"/>
      <c r="O656" s="2"/>
      <c r="P656" s="2"/>
      <c r="Q656" s="40">
        <f>IF(ISNUMBER(K656),IF(H656&gt;0,IF(I656&gt;0,J656,0),0),0)</f>
        <v>0</v>
      </c>
      <c r="R656" s="9">
        <f>IF(ISNUMBER(K656)=FALSE,J656,0)</f>
        <v>0</v>
      </c>
    </row>
    <row r="657">
      <c r="A657" s="10"/>
      <c r="B657" s="56" t="s">
        <v>47</v>
      </c>
      <c r="C657" s="1"/>
      <c r="D657" s="1"/>
      <c r="E657" s="57" t="s">
        <v>532</v>
      </c>
      <c r="F657" s="1"/>
      <c r="G657" s="1"/>
      <c r="H657" s="47"/>
      <c r="I657" s="1"/>
      <c r="J657" s="47"/>
      <c r="K657" s="1"/>
      <c r="L657" s="1"/>
      <c r="M657" s="13"/>
      <c r="N657" s="2"/>
      <c r="O657" s="2"/>
      <c r="P657" s="2"/>
      <c r="Q657" s="2"/>
    </row>
    <row r="658">
      <c r="A658" s="10"/>
      <c r="B658" s="56" t="s">
        <v>49</v>
      </c>
      <c r="C658" s="1"/>
      <c r="D658" s="1"/>
      <c r="E658" s="57" t="s">
        <v>537</v>
      </c>
      <c r="F658" s="1"/>
      <c r="G658" s="1"/>
      <c r="H658" s="47"/>
      <c r="I658" s="1"/>
      <c r="J658" s="47"/>
      <c r="K658" s="1"/>
      <c r="L658" s="1"/>
      <c r="M658" s="13"/>
      <c r="N658" s="2"/>
      <c r="O658" s="2"/>
      <c r="P658" s="2"/>
      <c r="Q658" s="2"/>
    </row>
    <row r="659">
      <c r="A659" s="10"/>
      <c r="B659" s="56" t="s">
        <v>51</v>
      </c>
      <c r="C659" s="1"/>
      <c r="D659" s="1"/>
      <c r="E659" s="57" t="s">
        <v>538</v>
      </c>
      <c r="F659" s="1"/>
      <c r="G659" s="1"/>
      <c r="H659" s="47"/>
      <c r="I659" s="1"/>
      <c r="J659" s="47"/>
      <c r="K659" s="1"/>
      <c r="L659" s="1"/>
      <c r="M659" s="13"/>
      <c r="N659" s="2"/>
      <c r="O659" s="2"/>
      <c r="P659" s="2"/>
      <c r="Q659" s="2"/>
    </row>
    <row r="660">
      <c r="A660" s="10"/>
      <c r="B660" s="56" t="s">
        <v>53</v>
      </c>
      <c r="C660" s="1"/>
      <c r="D660" s="1"/>
      <c r="E660" s="57" t="s">
        <v>54</v>
      </c>
      <c r="F660" s="1"/>
      <c r="G660" s="1"/>
      <c r="H660" s="47"/>
      <c r="I660" s="1"/>
      <c r="J660" s="47"/>
      <c r="K660" s="1"/>
      <c r="L660" s="1"/>
      <c r="M660" s="13"/>
      <c r="N660" s="2"/>
      <c r="O660" s="2"/>
      <c r="P660" s="2"/>
      <c r="Q660" s="2"/>
    </row>
    <row r="661" thickBot="1">
      <c r="A661" s="10"/>
      <c r="B661" s="58" t="s">
        <v>55</v>
      </c>
      <c r="C661" s="31"/>
      <c r="D661" s="31"/>
      <c r="E661" s="29"/>
      <c r="F661" s="31"/>
      <c r="G661" s="31"/>
      <c r="H661" s="59"/>
      <c r="I661" s="31"/>
      <c r="J661" s="59"/>
      <c r="K661" s="31"/>
      <c r="L661" s="31"/>
      <c r="M661" s="13"/>
      <c r="N661" s="2"/>
      <c r="O661" s="2"/>
      <c r="P661" s="2"/>
      <c r="Q661" s="2"/>
    </row>
    <row r="662" thickTop="1">
      <c r="A662" s="10"/>
      <c r="B662" s="48">
        <v>101</v>
      </c>
      <c r="C662" s="49" t="s">
        <v>539</v>
      </c>
      <c r="D662" s="49" t="s">
        <v>7</v>
      </c>
      <c r="E662" s="49" t="s">
        <v>540</v>
      </c>
      <c r="F662" s="49" t="s">
        <v>7</v>
      </c>
      <c r="G662" s="50" t="s">
        <v>148</v>
      </c>
      <c r="H662" s="60">
        <v>37.585999999999999</v>
      </c>
      <c r="I662" s="61">
        <v>0</v>
      </c>
      <c r="J662" s="62">
        <f>ROUND(H662*I662,2)</f>
        <v>0</v>
      </c>
      <c r="K662" s="63">
        <v>0.20999999999999999</v>
      </c>
      <c r="L662" s="64">
        <f>ROUND(J662*1.21,2)</f>
        <v>0</v>
      </c>
      <c r="M662" s="13"/>
      <c r="N662" s="2"/>
      <c r="O662" s="2"/>
      <c r="P662" s="2"/>
      <c r="Q662" s="40">
        <f>IF(ISNUMBER(K662),IF(H662&gt;0,IF(I662&gt;0,J662,0),0),0)</f>
        <v>0</v>
      </c>
      <c r="R662" s="9">
        <f>IF(ISNUMBER(K662)=FALSE,J662,0)</f>
        <v>0</v>
      </c>
    </row>
    <row r="663">
      <c r="A663" s="10"/>
      <c r="B663" s="56" t="s">
        <v>47</v>
      </c>
      <c r="C663" s="1"/>
      <c r="D663" s="1"/>
      <c r="E663" s="57" t="s">
        <v>158</v>
      </c>
      <c r="F663" s="1"/>
      <c r="G663" s="1"/>
      <c r="H663" s="47"/>
      <c r="I663" s="1"/>
      <c r="J663" s="47"/>
      <c r="K663" s="1"/>
      <c r="L663" s="1"/>
      <c r="M663" s="13"/>
      <c r="N663" s="2"/>
      <c r="O663" s="2"/>
      <c r="P663" s="2"/>
      <c r="Q663" s="2"/>
    </row>
    <row r="664">
      <c r="A664" s="10"/>
      <c r="B664" s="56" t="s">
        <v>49</v>
      </c>
      <c r="C664" s="1"/>
      <c r="D664" s="1"/>
      <c r="E664" s="57" t="s">
        <v>541</v>
      </c>
      <c r="F664" s="1"/>
      <c r="G664" s="1"/>
      <c r="H664" s="47"/>
      <c r="I664" s="1"/>
      <c r="J664" s="47"/>
      <c r="K664" s="1"/>
      <c r="L664" s="1"/>
      <c r="M664" s="13"/>
      <c r="N664" s="2"/>
      <c r="O664" s="2"/>
      <c r="P664" s="2"/>
      <c r="Q664" s="2"/>
    </row>
    <row r="665">
      <c r="A665" s="10"/>
      <c r="B665" s="56" t="s">
        <v>51</v>
      </c>
      <c r="C665" s="1"/>
      <c r="D665" s="1"/>
      <c r="E665" s="57" t="s">
        <v>538</v>
      </c>
      <c r="F665" s="1"/>
      <c r="G665" s="1"/>
      <c r="H665" s="47"/>
      <c r="I665" s="1"/>
      <c r="J665" s="47"/>
      <c r="K665" s="1"/>
      <c r="L665" s="1"/>
      <c r="M665" s="13"/>
      <c r="N665" s="2"/>
      <c r="O665" s="2"/>
      <c r="P665" s="2"/>
      <c r="Q665" s="2"/>
    </row>
    <row r="666">
      <c r="A666" s="10"/>
      <c r="B666" s="56" t="s">
        <v>53</v>
      </c>
      <c r="C666" s="1"/>
      <c r="D666" s="1"/>
      <c r="E666" s="57" t="s">
        <v>54</v>
      </c>
      <c r="F666" s="1"/>
      <c r="G666" s="1"/>
      <c r="H666" s="47"/>
      <c r="I666" s="1"/>
      <c r="J666" s="47"/>
      <c r="K666" s="1"/>
      <c r="L666" s="1"/>
      <c r="M666" s="13"/>
      <c r="N666" s="2"/>
      <c r="O666" s="2"/>
      <c r="P666" s="2"/>
      <c r="Q666" s="2"/>
    </row>
    <row r="667" thickBot="1">
      <c r="A667" s="10"/>
      <c r="B667" s="58" t="s">
        <v>55</v>
      </c>
      <c r="C667" s="31"/>
      <c r="D667" s="31"/>
      <c r="E667" s="29"/>
      <c r="F667" s="31"/>
      <c r="G667" s="31"/>
      <c r="H667" s="59"/>
      <c r="I667" s="31"/>
      <c r="J667" s="59"/>
      <c r="K667" s="31"/>
      <c r="L667" s="31"/>
      <c r="M667" s="13"/>
      <c r="N667" s="2"/>
      <c r="O667" s="2"/>
      <c r="P667" s="2"/>
      <c r="Q667" s="2"/>
    </row>
    <row r="668" thickTop="1">
      <c r="A668" s="10"/>
      <c r="B668" s="48">
        <v>102</v>
      </c>
      <c r="C668" s="49" t="s">
        <v>542</v>
      </c>
      <c r="D668" s="49" t="s">
        <v>7</v>
      </c>
      <c r="E668" s="49" t="s">
        <v>543</v>
      </c>
      <c r="F668" s="49" t="s">
        <v>7</v>
      </c>
      <c r="G668" s="50" t="s">
        <v>96</v>
      </c>
      <c r="H668" s="60">
        <v>385.5</v>
      </c>
      <c r="I668" s="61">
        <v>0</v>
      </c>
      <c r="J668" s="62">
        <f>ROUND(H668*I668,2)</f>
        <v>0</v>
      </c>
      <c r="K668" s="63">
        <v>0.20999999999999999</v>
      </c>
      <c r="L668" s="64">
        <f>ROUND(J668*1.21,2)</f>
        <v>0</v>
      </c>
      <c r="M668" s="13"/>
      <c r="N668" s="2"/>
      <c r="O668" s="2"/>
      <c r="P668" s="2"/>
      <c r="Q668" s="40">
        <f>IF(ISNUMBER(K668),IF(H668&gt;0,IF(I668&gt;0,J668,0),0),0)</f>
        <v>0</v>
      </c>
      <c r="R668" s="9">
        <f>IF(ISNUMBER(K668)=FALSE,J668,0)</f>
        <v>0</v>
      </c>
    </row>
    <row r="669">
      <c r="A669" s="10"/>
      <c r="B669" s="56" t="s">
        <v>47</v>
      </c>
      <c r="C669" s="1"/>
      <c r="D669" s="1"/>
      <c r="E669" s="57" t="s">
        <v>544</v>
      </c>
      <c r="F669" s="1"/>
      <c r="G669" s="1"/>
      <c r="H669" s="47"/>
      <c r="I669" s="1"/>
      <c r="J669" s="47"/>
      <c r="K669" s="1"/>
      <c r="L669" s="1"/>
      <c r="M669" s="13"/>
      <c r="N669" s="2"/>
      <c r="O669" s="2"/>
      <c r="P669" s="2"/>
      <c r="Q669" s="2"/>
    </row>
    <row r="670">
      <c r="A670" s="10"/>
      <c r="B670" s="56" t="s">
        <v>49</v>
      </c>
      <c r="C670" s="1"/>
      <c r="D670" s="1"/>
      <c r="E670" s="57" t="s">
        <v>545</v>
      </c>
      <c r="F670" s="1"/>
      <c r="G670" s="1"/>
      <c r="H670" s="47"/>
      <c r="I670" s="1"/>
      <c r="J670" s="47"/>
      <c r="K670" s="1"/>
      <c r="L670" s="1"/>
      <c r="M670" s="13"/>
      <c r="N670" s="2"/>
      <c r="O670" s="2"/>
      <c r="P670" s="2"/>
      <c r="Q670" s="2"/>
    </row>
    <row r="671">
      <c r="A671" s="10"/>
      <c r="B671" s="56" t="s">
        <v>51</v>
      </c>
      <c r="C671" s="1"/>
      <c r="D671" s="1"/>
      <c r="E671" s="57" t="s">
        <v>538</v>
      </c>
      <c r="F671" s="1"/>
      <c r="G671" s="1"/>
      <c r="H671" s="47"/>
      <c r="I671" s="1"/>
      <c r="J671" s="47"/>
      <c r="K671" s="1"/>
      <c r="L671" s="1"/>
      <c r="M671" s="13"/>
      <c r="N671" s="2"/>
      <c r="O671" s="2"/>
      <c r="P671" s="2"/>
      <c r="Q671" s="2"/>
    </row>
    <row r="672">
      <c r="A672" s="10"/>
      <c r="B672" s="56" t="s">
        <v>53</v>
      </c>
      <c r="C672" s="1"/>
      <c r="D672" s="1"/>
      <c r="E672" s="57" t="s">
        <v>54</v>
      </c>
      <c r="F672" s="1"/>
      <c r="G672" s="1"/>
      <c r="H672" s="47"/>
      <c r="I672" s="1"/>
      <c r="J672" s="47"/>
      <c r="K672" s="1"/>
      <c r="L672" s="1"/>
      <c r="M672" s="13"/>
      <c r="N672" s="2"/>
      <c r="O672" s="2"/>
      <c r="P672" s="2"/>
      <c r="Q672" s="2"/>
    </row>
    <row r="673" thickBot="1">
      <c r="A673" s="10"/>
      <c r="B673" s="58" t="s">
        <v>55</v>
      </c>
      <c r="C673" s="31"/>
      <c r="D673" s="31"/>
      <c r="E673" s="29"/>
      <c r="F673" s="31"/>
      <c r="G673" s="31"/>
      <c r="H673" s="59"/>
      <c r="I673" s="31"/>
      <c r="J673" s="59"/>
      <c r="K673" s="31"/>
      <c r="L673" s="31"/>
      <c r="M673" s="13"/>
      <c r="N673" s="2"/>
      <c r="O673" s="2"/>
      <c r="P673" s="2"/>
      <c r="Q673" s="2"/>
    </row>
    <row r="674" thickTop="1" thickBot="1" ht="25" customHeight="1">
      <c r="A674" s="10"/>
      <c r="B674" s="1"/>
      <c r="C674" s="65">
        <v>9</v>
      </c>
      <c r="D674" s="1"/>
      <c r="E674" s="65" t="s">
        <v>108</v>
      </c>
      <c r="F674" s="1"/>
      <c r="G674" s="66" t="s">
        <v>82</v>
      </c>
      <c r="H674" s="67">
        <f>J488+J494+J500+J506+J512+J518+J524+J530+J536+J542+J548+J554+J560+J566+J572+J578+J584+J590+J596+J602+J608+J614+J620+J626+J632+J638+J644+J650+J656+J662+J668</f>
        <v>0</v>
      </c>
      <c r="I674" s="66" t="s">
        <v>83</v>
      </c>
      <c r="J674" s="68">
        <f>(L674-H674)</f>
        <v>0</v>
      </c>
      <c r="K674" s="66" t="s">
        <v>84</v>
      </c>
      <c r="L674" s="69">
        <f>ROUND((J488+J494+J500+J506+J512+J518+J524+J530+J536+J542+J548+J554+J560+J566+J572+J578+J584+J590+J596+J602+J608+J614+J620+J626+J632+J638+J644+J650+J656+J662+J668)*1.21,2)</f>
        <v>0</v>
      </c>
      <c r="M674" s="13"/>
      <c r="N674" s="2"/>
      <c r="O674" s="2"/>
      <c r="P674" s="2"/>
      <c r="Q674" s="40">
        <f>0+Q488+Q494+Q500+Q506+Q512+Q518+Q524+Q530+Q536+Q542+Q548+Q554+Q560+Q566+Q572+Q578+Q584+Q590+Q596+Q602+Q608+Q614+Q620+Q626+Q632+Q638+Q644+Q650+Q656+Q662+Q668</f>
        <v>0</v>
      </c>
      <c r="R674" s="9">
        <f>0+R488+R494+R500+R506+R512+R518+R524+R530+R536+R542+R548+R554+R560+R566+R572+R578+R584+R590+R596+R602+R608+R614+R620+R626+R632+R638+R644+R650+R656+R662+R668</f>
        <v>0</v>
      </c>
      <c r="S674" s="70">
        <f>Q674*(1+J674)+R674</f>
        <v>0</v>
      </c>
    </row>
    <row r="675" thickTop="1" thickBot="1" ht="25" customHeight="1">
      <c r="A675" s="10"/>
      <c r="B675" s="71"/>
      <c r="C675" s="71"/>
      <c r="D675" s="71"/>
      <c r="E675" s="71"/>
      <c r="F675" s="71"/>
      <c r="G675" s="72" t="s">
        <v>85</v>
      </c>
      <c r="H675" s="73">
        <f>0+J488+J494+J500+J506+J512+J518+J524+J530+J536+J542+J548+J554+J560+J566+J572+J578+J584+J590+J596+J602+J608+J614+J620+J626+J632+J638+J644+J650+J656+J662+J668</f>
        <v>0</v>
      </c>
      <c r="I675" s="72" t="s">
        <v>86</v>
      </c>
      <c r="J675" s="74">
        <f>0+J674</f>
        <v>0</v>
      </c>
      <c r="K675" s="72" t="s">
        <v>87</v>
      </c>
      <c r="L675" s="75">
        <f>0+L674</f>
        <v>0</v>
      </c>
      <c r="M675" s="13"/>
      <c r="N675" s="2"/>
      <c r="O675" s="2"/>
      <c r="P675" s="2"/>
      <c r="Q675" s="2"/>
    </row>
    <row r="676">
      <c r="A676" s="14"/>
      <c r="B676" s="4"/>
      <c r="C676" s="4"/>
      <c r="D676" s="4"/>
      <c r="E676" s="4"/>
      <c r="F676" s="4"/>
      <c r="G676" s="4"/>
      <c r="H676" s="76"/>
      <c r="I676" s="4"/>
      <c r="J676" s="76"/>
      <c r="K676" s="4"/>
      <c r="L676" s="4"/>
      <c r="M676" s="15"/>
      <c r="N676" s="2"/>
      <c r="O676" s="2"/>
      <c r="P676" s="2"/>
      <c r="Q676" s="2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"/>
      <c r="O677" s="2"/>
      <c r="P677" s="2"/>
      <c r="Q677" s="2"/>
    </row>
  </sheetData>
  <mergeCells count="5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31:C32"/>
    <mergeCell ref="B36:D36"/>
    <mergeCell ref="B37:D37"/>
    <mergeCell ref="B38:D38"/>
    <mergeCell ref="B39:D39"/>
    <mergeCell ref="B40:D40"/>
    <mergeCell ref="B42:D42"/>
    <mergeCell ref="B43:D43"/>
    <mergeCell ref="B44:D44"/>
    <mergeCell ref="B45:D45"/>
    <mergeCell ref="B46:D46"/>
    <mergeCell ref="B34:L34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87:D87"/>
    <mergeCell ref="B88:D88"/>
    <mergeCell ref="B89:D89"/>
    <mergeCell ref="B90:D90"/>
    <mergeCell ref="B91:D91"/>
    <mergeCell ref="B93:D93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09:D109"/>
    <mergeCell ref="B48:D48"/>
    <mergeCell ref="B49:D49"/>
    <mergeCell ref="B50:D50"/>
    <mergeCell ref="B51:D51"/>
    <mergeCell ref="B52:D52"/>
    <mergeCell ref="B54:D54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66:D66"/>
    <mergeCell ref="B67:D67"/>
    <mergeCell ref="B68:D68"/>
    <mergeCell ref="B69:D69"/>
    <mergeCell ref="B70:D70"/>
    <mergeCell ref="B72:D72"/>
    <mergeCell ref="B73:D73"/>
    <mergeCell ref="B74:D74"/>
    <mergeCell ref="B75:D75"/>
    <mergeCell ref="B76:D76"/>
    <mergeCell ref="B78:D78"/>
    <mergeCell ref="B79:D79"/>
    <mergeCell ref="B80:D80"/>
    <mergeCell ref="B81:D81"/>
    <mergeCell ref="B82:D82"/>
    <mergeCell ref="B85:L85"/>
    <mergeCell ref="B111:D111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5:D145"/>
    <mergeCell ref="B177:D177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3:D223"/>
    <mergeCell ref="B252:D252"/>
    <mergeCell ref="B253:D253"/>
    <mergeCell ref="B254:D254"/>
    <mergeCell ref="B255:D255"/>
    <mergeCell ref="B256:D256"/>
    <mergeCell ref="B258:D258"/>
    <mergeCell ref="B259:D259"/>
    <mergeCell ref="B260:D260"/>
    <mergeCell ref="B261:D261"/>
    <mergeCell ref="B262:D262"/>
    <mergeCell ref="B264:D264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4:D274"/>
    <mergeCell ref="B303:D303"/>
    <mergeCell ref="B304:D304"/>
    <mergeCell ref="B305:D305"/>
    <mergeCell ref="B306:D306"/>
    <mergeCell ref="B307:D307"/>
    <mergeCell ref="B309:D309"/>
    <mergeCell ref="B310:D310"/>
    <mergeCell ref="B311:D311"/>
    <mergeCell ref="B312:D312"/>
    <mergeCell ref="B313:D313"/>
    <mergeCell ref="B315:D315"/>
    <mergeCell ref="B316:D316"/>
    <mergeCell ref="B317:D317"/>
    <mergeCell ref="B318:D318"/>
    <mergeCell ref="B319:D319"/>
    <mergeCell ref="B321:D321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1:D331"/>
    <mergeCell ref="B333:D333"/>
    <mergeCell ref="B334:D334"/>
    <mergeCell ref="B335:D335"/>
    <mergeCell ref="B336:D336"/>
    <mergeCell ref="B337:D337"/>
    <mergeCell ref="B339:D339"/>
    <mergeCell ref="B340:D340"/>
    <mergeCell ref="B341:D341"/>
    <mergeCell ref="B342:D342"/>
    <mergeCell ref="B343:D343"/>
    <mergeCell ref="B345:D345"/>
    <mergeCell ref="B346:D346"/>
    <mergeCell ref="B347:D347"/>
    <mergeCell ref="B348:D348"/>
    <mergeCell ref="B349:D349"/>
    <mergeCell ref="B351:D351"/>
    <mergeCell ref="B352:D352"/>
    <mergeCell ref="B353:D353"/>
    <mergeCell ref="B354:D354"/>
    <mergeCell ref="B355:D355"/>
    <mergeCell ref="B384:D384"/>
    <mergeCell ref="B385:D385"/>
    <mergeCell ref="B386:D386"/>
    <mergeCell ref="B387:D387"/>
    <mergeCell ref="B388:D388"/>
    <mergeCell ref="B390:D390"/>
    <mergeCell ref="B391:D391"/>
    <mergeCell ref="B392:D392"/>
    <mergeCell ref="B393:D393"/>
    <mergeCell ref="B394:D394"/>
    <mergeCell ref="B396:D396"/>
    <mergeCell ref="B397:D397"/>
    <mergeCell ref="B398:D398"/>
    <mergeCell ref="B399:D399"/>
    <mergeCell ref="B400:D400"/>
    <mergeCell ref="B402:D402"/>
    <mergeCell ref="B403:D403"/>
    <mergeCell ref="B404:D404"/>
    <mergeCell ref="B405:D405"/>
    <mergeCell ref="B406:D406"/>
    <mergeCell ref="B147:D147"/>
    <mergeCell ref="B148:D148"/>
    <mergeCell ref="B149:D149"/>
    <mergeCell ref="B150:D150"/>
    <mergeCell ref="B151:D151"/>
    <mergeCell ref="B154:L154"/>
    <mergeCell ref="B156:D156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2:D172"/>
    <mergeCell ref="B175:L175"/>
    <mergeCell ref="B408:D408"/>
    <mergeCell ref="B409:D409"/>
    <mergeCell ref="B410:D410"/>
    <mergeCell ref="B411:D411"/>
    <mergeCell ref="B412:D412"/>
    <mergeCell ref="B414:D414"/>
    <mergeCell ref="B415:D415"/>
    <mergeCell ref="B416:D416"/>
    <mergeCell ref="B417:D417"/>
    <mergeCell ref="B418:D418"/>
    <mergeCell ref="B420:D420"/>
    <mergeCell ref="B421:D421"/>
    <mergeCell ref="B422:D422"/>
    <mergeCell ref="B423:D423"/>
    <mergeCell ref="B424:D424"/>
    <mergeCell ref="B426:D426"/>
    <mergeCell ref="B427:D427"/>
    <mergeCell ref="B428:D428"/>
    <mergeCell ref="B429:D429"/>
    <mergeCell ref="B430:D430"/>
    <mergeCell ref="B432:D432"/>
    <mergeCell ref="B433:D433"/>
    <mergeCell ref="B434:D434"/>
    <mergeCell ref="B435:D435"/>
    <mergeCell ref="B436:D436"/>
    <mergeCell ref="B438:D438"/>
    <mergeCell ref="B439:D439"/>
    <mergeCell ref="B440:D440"/>
    <mergeCell ref="B441:D441"/>
    <mergeCell ref="B442:D442"/>
    <mergeCell ref="B501:D501"/>
    <mergeCell ref="B502:D502"/>
    <mergeCell ref="B503:D503"/>
    <mergeCell ref="B504:D504"/>
    <mergeCell ref="B505:D505"/>
    <mergeCell ref="B507:D507"/>
    <mergeCell ref="B508:D508"/>
    <mergeCell ref="B509:D509"/>
    <mergeCell ref="B510:D510"/>
    <mergeCell ref="B511:D511"/>
    <mergeCell ref="B513:D513"/>
    <mergeCell ref="B514:D514"/>
    <mergeCell ref="B515:D515"/>
    <mergeCell ref="B516:D516"/>
    <mergeCell ref="B517:D517"/>
    <mergeCell ref="B519:D519"/>
    <mergeCell ref="B520:D520"/>
    <mergeCell ref="B521:D521"/>
    <mergeCell ref="B522:D522"/>
    <mergeCell ref="B523:D523"/>
    <mergeCell ref="B525:D525"/>
    <mergeCell ref="B526:D526"/>
    <mergeCell ref="B527:D527"/>
    <mergeCell ref="B528:D528"/>
    <mergeCell ref="B529:D529"/>
    <mergeCell ref="B531:D531"/>
    <mergeCell ref="B532:D532"/>
    <mergeCell ref="B533:D533"/>
    <mergeCell ref="B534:D534"/>
    <mergeCell ref="B535:D535"/>
    <mergeCell ref="B537:D537"/>
    <mergeCell ref="B538:D538"/>
    <mergeCell ref="B539:D539"/>
    <mergeCell ref="B540:D540"/>
    <mergeCell ref="B541:D541"/>
    <mergeCell ref="B543:D543"/>
    <mergeCell ref="B544:D544"/>
    <mergeCell ref="B545:D545"/>
    <mergeCell ref="B546:D546"/>
    <mergeCell ref="B547:D547"/>
    <mergeCell ref="B549:D549"/>
    <mergeCell ref="B550:D550"/>
    <mergeCell ref="B551:D551"/>
    <mergeCell ref="B552:D552"/>
    <mergeCell ref="B553:D553"/>
    <mergeCell ref="B555:D555"/>
    <mergeCell ref="B556:D556"/>
    <mergeCell ref="B557:D557"/>
    <mergeCell ref="B558:D558"/>
    <mergeCell ref="B559:D559"/>
    <mergeCell ref="B561:D561"/>
    <mergeCell ref="B562:D562"/>
    <mergeCell ref="B563:D563"/>
    <mergeCell ref="B564:D564"/>
    <mergeCell ref="B565:D565"/>
    <mergeCell ref="B567:D567"/>
    <mergeCell ref="B568:D568"/>
    <mergeCell ref="B569:D569"/>
    <mergeCell ref="B570:D570"/>
    <mergeCell ref="B571:D571"/>
    <mergeCell ref="B573:D573"/>
    <mergeCell ref="B574:D574"/>
    <mergeCell ref="B575:D575"/>
    <mergeCell ref="B576:D576"/>
    <mergeCell ref="B577:D577"/>
    <mergeCell ref="B579:D579"/>
    <mergeCell ref="B580:D580"/>
    <mergeCell ref="B581:D581"/>
    <mergeCell ref="B582:D582"/>
    <mergeCell ref="B583:D583"/>
    <mergeCell ref="B585:D585"/>
    <mergeCell ref="B586:D586"/>
    <mergeCell ref="B587:D587"/>
    <mergeCell ref="B588:D588"/>
    <mergeCell ref="B589:D589"/>
    <mergeCell ref="B591:D591"/>
    <mergeCell ref="B592:D592"/>
    <mergeCell ref="B593:D593"/>
    <mergeCell ref="B594:D594"/>
    <mergeCell ref="B595:D595"/>
    <mergeCell ref="B597:D597"/>
    <mergeCell ref="B598:D598"/>
    <mergeCell ref="B599:D599"/>
    <mergeCell ref="B600:D600"/>
    <mergeCell ref="B601:D601"/>
    <mergeCell ref="B603:D603"/>
    <mergeCell ref="B604:D604"/>
    <mergeCell ref="B605:D605"/>
    <mergeCell ref="B606:D606"/>
    <mergeCell ref="B607:D607"/>
    <mergeCell ref="B609:D609"/>
    <mergeCell ref="B610:D610"/>
    <mergeCell ref="B611:D611"/>
    <mergeCell ref="B612:D612"/>
    <mergeCell ref="B613:D613"/>
    <mergeCell ref="B615:D615"/>
    <mergeCell ref="B616:D616"/>
    <mergeCell ref="B617:D617"/>
    <mergeCell ref="B618:D618"/>
    <mergeCell ref="B619:D619"/>
    <mergeCell ref="B228:D228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4:D244"/>
    <mergeCell ref="B246:D246"/>
    <mergeCell ref="B247:D247"/>
    <mergeCell ref="B248:D248"/>
    <mergeCell ref="B249:D249"/>
    <mergeCell ref="B250:D250"/>
    <mergeCell ref="B226:L226"/>
    <mergeCell ref="B621:D621"/>
    <mergeCell ref="B622:D622"/>
    <mergeCell ref="B623:D623"/>
    <mergeCell ref="B624:D624"/>
    <mergeCell ref="B625:D625"/>
    <mergeCell ref="B627:D627"/>
    <mergeCell ref="B628:D628"/>
    <mergeCell ref="B629:D629"/>
    <mergeCell ref="B630:D630"/>
    <mergeCell ref="B631:D631"/>
    <mergeCell ref="B633:D633"/>
    <mergeCell ref="B634:D634"/>
    <mergeCell ref="B635:D635"/>
    <mergeCell ref="B636:D636"/>
    <mergeCell ref="B637:D637"/>
    <mergeCell ref="B639:D639"/>
    <mergeCell ref="B640:D640"/>
    <mergeCell ref="B641:D641"/>
    <mergeCell ref="B642:D642"/>
    <mergeCell ref="B643:D643"/>
    <mergeCell ref="B645:D645"/>
    <mergeCell ref="B646:D646"/>
    <mergeCell ref="B647:D647"/>
    <mergeCell ref="B648:D648"/>
    <mergeCell ref="B649:D649"/>
    <mergeCell ref="B651:D651"/>
    <mergeCell ref="B652:D652"/>
    <mergeCell ref="B653:D653"/>
    <mergeCell ref="B654:D654"/>
    <mergeCell ref="B655:D655"/>
    <mergeCell ref="B657:D657"/>
    <mergeCell ref="B658:D658"/>
    <mergeCell ref="B659:D659"/>
    <mergeCell ref="B660:D660"/>
    <mergeCell ref="B661:D661"/>
    <mergeCell ref="B663:D663"/>
    <mergeCell ref="B664:D664"/>
    <mergeCell ref="B665:D665"/>
    <mergeCell ref="B666:D666"/>
    <mergeCell ref="B667:D667"/>
    <mergeCell ref="B669:D669"/>
    <mergeCell ref="B670:D670"/>
    <mergeCell ref="B671:D671"/>
    <mergeCell ref="B672:D672"/>
    <mergeCell ref="B673:D673"/>
    <mergeCell ref="B276:D276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6:D286"/>
    <mergeCell ref="B288:D288"/>
    <mergeCell ref="B289:D289"/>
    <mergeCell ref="B290:D290"/>
    <mergeCell ref="B291:D291"/>
    <mergeCell ref="B292:D292"/>
    <mergeCell ref="B297:D297"/>
    <mergeCell ref="B298:D298"/>
    <mergeCell ref="B299:D299"/>
    <mergeCell ref="B300:D300"/>
    <mergeCell ref="B301:D301"/>
    <mergeCell ref="B295:L295"/>
    <mergeCell ref="B360:D360"/>
    <mergeCell ref="B361:D361"/>
    <mergeCell ref="B362:D362"/>
    <mergeCell ref="B363:D363"/>
    <mergeCell ref="B364:D364"/>
    <mergeCell ref="B366:D366"/>
    <mergeCell ref="B367:D367"/>
    <mergeCell ref="B368:D368"/>
    <mergeCell ref="B369:D369"/>
    <mergeCell ref="B370:D370"/>
    <mergeCell ref="B372:D372"/>
    <mergeCell ref="B373:D373"/>
    <mergeCell ref="B374:D374"/>
    <mergeCell ref="B375:D375"/>
    <mergeCell ref="B376:D376"/>
    <mergeCell ref="B378:D378"/>
    <mergeCell ref="B379:D379"/>
    <mergeCell ref="B380:D380"/>
    <mergeCell ref="B381:D381"/>
    <mergeCell ref="B382:D382"/>
    <mergeCell ref="B358:L358"/>
    <mergeCell ref="B445:L445"/>
    <mergeCell ref="B447:D447"/>
    <mergeCell ref="B448:D448"/>
    <mergeCell ref="B449:D449"/>
    <mergeCell ref="B450:D450"/>
    <mergeCell ref="B451:D451"/>
    <mergeCell ref="B453:D453"/>
    <mergeCell ref="B454:D454"/>
    <mergeCell ref="B455:D455"/>
    <mergeCell ref="B456:D456"/>
    <mergeCell ref="B457:D457"/>
    <mergeCell ref="B459:D459"/>
    <mergeCell ref="B460:D460"/>
    <mergeCell ref="B461:D461"/>
    <mergeCell ref="B462:D462"/>
    <mergeCell ref="B463:D463"/>
    <mergeCell ref="B465:D465"/>
    <mergeCell ref="B466:D466"/>
    <mergeCell ref="B467:D467"/>
    <mergeCell ref="B468:D468"/>
    <mergeCell ref="B469:D469"/>
    <mergeCell ref="B472:L472"/>
    <mergeCell ref="B474:D474"/>
    <mergeCell ref="B475:D475"/>
    <mergeCell ref="B476:D476"/>
    <mergeCell ref="B477:D477"/>
    <mergeCell ref="B478:D478"/>
    <mergeCell ref="B480:D480"/>
    <mergeCell ref="B481:D481"/>
    <mergeCell ref="B482:D482"/>
    <mergeCell ref="B483:D483"/>
    <mergeCell ref="B484:D484"/>
    <mergeCell ref="B489:D489"/>
    <mergeCell ref="B490:D490"/>
    <mergeCell ref="B491:D491"/>
    <mergeCell ref="B492:D492"/>
    <mergeCell ref="B493:D493"/>
    <mergeCell ref="B495:D495"/>
    <mergeCell ref="B496:D496"/>
    <mergeCell ref="B497:D497"/>
    <mergeCell ref="B498:D498"/>
    <mergeCell ref="B499:D499"/>
    <mergeCell ref="B487:L487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2025-10-14T11:30:14Z</dcterms:modified>
</cp:coreProperties>
</file>